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activeTab="2"/>
  </bookViews>
  <sheets>
    <sheet name="Rekapitulace stavby" sheetId="1" r:id="rId1"/>
    <sheet name="1.1 - SO 101 Železniční s..." sheetId="2" r:id="rId2"/>
    <sheet name="1.2 - Materiál objednatel..." sheetId="3" r:id="rId3"/>
    <sheet name="2 - SO 201- Most" sheetId="4" r:id="rId4"/>
    <sheet name="3 - VRN" sheetId="5" r:id="rId5"/>
    <sheet name="Pokyny pro vyplnění" sheetId="6" r:id="rId6"/>
  </sheets>
  <definedNames>
    <definedName name="_xlnm._FilterDatabase" localSheetId="1" hidden="1">'1.1 - SO 101 Železniční s...'!$C$77:$K$175</definedName>
    <definedName name="_xlnm._FilterDatabase" localSheetId="2" hidden="1">'1.2 - Materiál objednatel...'!$C$75:$K$78</definedName>
    <definedName name="_xlnm._FilterDatabase" localSheetId="3" hidden="1">'2 - SO 201- Most'!$C$87:$K$345</definedName>
    <definedName name="_xlnm._FilterDatabase" localSheetId="4" hidden="1">'3 - VRN'!$C$82:$K$107</definedName>
    <definedName name="_xlnm.Print_Titles" localSheetId="1">'1.1 - SO 101 Železniční s...'!$77:$77</definedName>
    <definedName name="_xlnm.Print_Titles" localSheetId="2">'1.2 - Materiál objednatel...'!$75:$75</definedName>
    <definedName name="_xlnm.Print_Titles" localSheetId="3">'2 - SO 201- Most'!$87:$87</definedName>
    <definedName name="_xlnm.Print_Titles" localSheetId="4">'3 - VRN'!$82:$82</definedName>
    <definedName name="_xlnm.Print_Titles" localSheetId="0">'Rekapitulace stavby'!$49:$49</definedName>
    <definedName name="_xlnm.Print_Area" localSheetId="1">'1.1 - SO 101 Železniční s...'!$C$4:$J$36,'1.1 - SO 101 Železniční s...'!$C$42:$J$59,'1.1 - SO 101 Železniční s...'!$C$65:$K$175</definedName>
    <definedName name="_xlnm.Print_Area" localSheetId="2">'1.2 - Materiál objednatel...'!$C$4:$J$36,'1.2 - Materiál objednatel...'!$C$42:$J$57,'1.2 - Materiál objednatel...'!$C$63:$K$78</definedName>
    <definedName name="_xlnm.Print_Area" localSheetId="3">'2 - SO 201- Most'!$C$4:$J$36,'2 - SO 201- Most'!$C$42:$J$69,'2 - SO 201- Most'!$C$75:$K$345</definedName>
    <definedName name="_xlnm.Print_Area" localSheetId="4">'3 - VRN'!$C$4:$J$36,'3 - VRN'!$C$42:$J$64,'3 - VRN'!$C$70:$K$107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45621"/>
</workbook>
</file>

<file path=xl/calcChain.xml><?xml version="1.0" encoding="utf-8"?>
<calcChain xmlns="http://schemas.openxmlformats.org/spreadsheetml/2006/main">
  <c r="AY55" i="1" l="1"/>
  <c r="AX55" i="1"/>
  <c r="BI106" i="5"/>
  <c r="BH106" i="5"/>
  <c r="BG106" i="5"/>
  <c r="BF106" i="5"/>
  <c r="T106" i="5"/>
  <c r="R106" i="5"/>
  <c r="P106" i="5"/>
  <c r="BK106" i="5"/>
  <c r="J106" i="5"/>
  <c r="BE106" i="5"/>
  <c r="BI104" i="5"/>
  <c r="BH104" i="5"/>
  <c r="BG104" i="5"/>
  <c r="BF104" i="5"/>
  <c r="T104" i="5"/>
  <c r="T103" i="5"/>
  <c r="R104" i="5"/>
  <c r="R103" i="5"/>
  <c r="P104" i="5"/>
  <c r="P103" i="5"/>
  <c r="BK104" i="5"/>
  <c r="BK103" i="5"/>
  <c r="J103" i="5" s="1"/>
  <c r="J63" i="5" s="1"/>
  <c r="J104" i="5"/>
  <c r="BE104" i="5" s="1"/>
  <c r="BI101" i="5"/>
  <c r="BH101" i="5"/>
  <c r="BG101" i="5"/>
  <c r="BF101" i="5"/>
  <c r="T101" i="5"/>
  <c r="T100" i="5"/>
  <c r="R101" i="5"/>
  <c r="R100" i="5" s="1"/>
  <c r="P101" i="5"/>
  <c r="P100" i="5"/>
  <c r="BK101" i="5"/>
  <c r="BK100" i="5" s="1"/>
  <c r="J100" i="5" s="1"/>
  <c r="J62" i="5" s="1"/>
  <c r="J101" i="5"/>
  <c r="BE101" i="5"/>
  <c r="BI99" i="5"/>
  <c r="BH99" i="5"/>
  <c r="BG99" i="5"/>
  <c r="BF99" i="5"/>
  <c r="T99" i="5"/>
  <c r="R99" i="5"/>
  <c r="P99" i="5"/>
  <c r="BK99" i="5"/>
  <c r="BK96" i="5" s="1"/>
  <c r="J96" i="5" s="1"/>
  <c r="J61" i="5" s="1"/>
  <c r="J99" i="5"/>
  <c r="BE99" i="5"/>
  <c r="BI97" i="5"/>
  <c r="BH97" i="5"/>
  <c r="BG97" i="5"/>
  <c r="BF97" i="5"/>
  <c r="T97" i="5"/>
  <c r="T96" i="5" s="1"/>
  <c r="R97" i="5"/>
  <c r="R96" i="5"/>
  <c r="P97" i="5"/>
  <c r="P96" i="5" s="1"/>
  <c r="BK97" i="5"/>
  <c r="J97" i="5"/>
  <c r="BE97" i="5" s="1"/>
  <c r="BI95" i="5"/>
  <c r="BH95" i="5"/>
  <c r="BG95" i="5"/>
  <c r="BF95" i="5"/>
  <c r="T95" i="5"/>
  <c r="T94" i="5" s="1"/>
  <c r="R95" i="5"/>
  <c r="R94" i="5" s="1"/>
  <c r="P95" i="5"/>
  <c r="P94" i="5" s="1"/>
  <c r="BK95" i="5"/>
  <c r="BK94" i="5" s="1"/>
  <c r="J94" i="5" s="1"/>
  <c r="J60" i="5" s="1"/>
  <c r="J95" i="5"/>
  <c r="BE95" i="5"/>
  <c r="BI93" i="5"/>
  <c r="BH93" i="5"/>
  <c r="BG93" i="5"/>
  <c r="BF93" i="5"/>
  <c r="T93" i="5"/>
  <c r="T92" i="5" s="1"/>
  <c r="R93" i="5"/>
  <c r="R92" i="5" s="1"/>
  <c r="P93" i="5"/>
  <c r="P92" i="5" s="1"/>
  <c r="BK93" i="5"/>
  <c r="BK92" i="5" s="1"/>
  <c r="J93" i="5"/>
  <c r="BE93" i="5"/>
  <c r="BI90" i="5"/>
  <c r="BH90" i="5"/>
  <c r="BG90" i="5"/>
  <c r="BF90" i="5"/>
  <c r="T90" i="5"/>
  <c r="R90" i="5"/>
  <c r="P90" i="5"/>
  <c r="BK90" i="5"/>
  <c r="J90" i="5"/>
  <c r="BE90" i="5"/>
  <c r="BI88" i="5"/>
  <c r="BH88" i="5"/>
  <c r="BG88" i="5"/>
  <c r="BF88" i="5"/>
  <c r="T88" i="5"/>
  <c r="R88" i="5"/>
  <c r="P88" i="5"/>
  <c r="BK88" i="5"/>
  <c r="J88" i="5"/>
  <c r="BE88" i="5" s="1"/>
  <c r="BI86" i="5"/>
  <c r="F34" i="5"/>
  <c r="BD55" i="1" s="1"/>
  <c r="BH86" i="5"/>
  <c r="F33" i="5"/>
  <c r="BC55" i="1"/>
  <c r="BG86" i="5"/>
  <c r="F32" i="5" s="1"/>
  <c r="BB55" i="1" s="1"/>
  <c r="BF86" i="5"/>
  <c r="J31" i="5" s="1"/>
  <c r="AW55" i="1" s="1"/>
  <c r="T86" i="5"/>
  <c r="T85" i="5" s="1"/>
  <c r="R86" i="5"/>
  <c r="R85" i="5" s="1"/>
  <c r="P86" i="5"/>
  <c r="P85" i="5" s="1"/>
  <c r="BK86" i="5"/>
  <c r="BK85" i="5"/>
  <c r="J85" i="5"/>
  <c r="J58" i="5" s="1"/>
  <c r="J86" i="5"/>
  <c r="BE86" i="5"/>
  <c r="J30" i="5" s="1"/>
  <c r="AV55" i="1" s="1"/>
  <c r="AT55" i="1" s="1"/>
  <c r="J79" i="5"/>
  <c r="F79" i="5"/>
  <c r="F77" i="5"/>
  <c r="E75" i="5"/>
  <c r="J51" i="5"/>
  <c r="F51" i="5"/>
  <c r="F49" i="5"/>
  <c r="E47" i="5"/>
  <c r="J18" i="5"/>
  <c r="E18" i="5"/>
  <c r="F80" i="5" s="1"/>
  <c r="J17" i="5"/>
  <c r="J12" i="5"/>
  <c r="J77" i="5" s="1"/>
  <c r="E7" i="5"/>
  <c r="E73" i="5" s="1"/>
  <c r="AY54" i="1"/>
  <c r="AX54" i="1"/>
  <c r="BI343" i="4"/>
  <c r="BH343" i="4"/>
  <c r="BG343" i="4"/>
  <c r="BF343" i="4"/>
  <c r="T343" i="4"/>
  <c r="R343" i="4"/>
  <c r="P343" i="4"/>
  <c r="BK343" i="4"/>
  <c r="J343" i="4"/>
  <c r="BE343" i="4" s="1"/>
  <c r="BI340" i="4"/>
  <c r="BH340" i="4"/>
  <c r="BG340" i="4"/>
  <c r="BF340" i="4"/>
  <c r="T340" i="4"/>
  <c r="R340" i="4"/>
  <c r="P340" i="4"/>
  <c r="BK340" i="4"/>
  <c r="J340" i="4"/>
  <c r="BE340" i="4"/>
  <c r="BI337" i="4"/>
  <c r="BH337" i="4"/>
  <c r="BG337" i="4"/>
  <c r="BF337" i="4"/>
  <c r="T337" i="4"/>
  <c r="T336" i="4" s="1"/>
  <c r="T335" i="4" s="1"/>
  <c r="R337" i="4"/>
  <c r="R336" i="4" s="1"/>
  <c r="R335" i="4" s="1"/>
  <c r="P337" i="4"/>
  <c r="P336" i="4"/>
  <c r="P335" i="4" s="1"/>
  <c r="BK337" i="4"/>
  <c r="BK336" i="4"/>
  <c r="BK335" i="4" s="1"/>
  <c r="J335" i="4" s="1"/>
  <c r="J67" i="4" s="1"/>
  <c r="J336" i="4"/>
  <c r="J68" i="4" s="1"/>
  <c r="J337" i="4"/>
  <c r="BE337" i="4"/>
  <c r="BI333" i="4"/>
  <c r="BH333" i="4"/>
  <c r="BG333" i="4"/>
  <c r="BF333" i="4"/>
  <c r="T333" i="4"/>
  <c r="R333" i="4"/>
  <c r="P333" i="4"/>
  <c r="BK333" i="4"/>
  <c r="J333" i="4"/>
  <c r="BE333" i="4"/>
  <c r="BI331" i="4"/>
  <c r="BH331" i="4"/>
  <c r="BG331" i="4"/>
  <c r="BF331" i="4"/>
  <c r="T331" i="4"/>
  <c r="T330" i="4" s="1"/>
  <c r="R331" i="4"/>
  <c r="R330" i="4"/>
  <c r="P331" i="4"/>
  <c r="P330" i="4" s="1"/>
  <c r="BK331" i="4"/>
  <c r="BK330" i="4"/>
  <c r="J330" i="4" s="1"/>
  <c r="J66" i="4" s="1"/>
  <c r="J331" i="4"/>
  <c r="BE331" i="4"/>
  <c r="BI328" i="4"/>
  <c r="BH328" i="4"/>
  <c r="BG328" i="4"/>
  <c r="BF328" i="4"/>
  <c r="T328" i="4"/>
  <c r="R328" i="4"/>
  <c r="P328" i="4"/>
  <c r="BK328" i="4"/>
  <c r="J328" i="4"/>
  <c r="BE328" i="4"/>
  <c r="BI325" i="4"/>
  <c r="BH325" i="4"/>
  <c r="BG325" i="4"/>
  <c r="BF325" i="4"/>
  <c r="T325" i="4"/>
  <c r="R325" i="4"/>
  <c r="P325" i="4"/>
  <c r="BK325" i="4"/>
  <c r="J325" i="4"/>
  <c r="BE325" i="4"/>
  <c r="BI322" i="4"/>
  <c r="BH322" i="4"/>
  <c r="BG322" i="4"/>
  <c r="BF322" i="4"/>
  <c r="T322" i="4"/>
  <c r="R322" i="4"/>
  <c r="P322" i="4"/>
  <c r="BK322" i="4"/>
  <c r="J322" i="4"/>
  <c r="BE322" i="4"/>
  <c r="BI319" i="4"/>
  <c r="BH319" i="4"/>
  <c r="BG319" i="4"/>
  <c r="BF319" i="4"/>
  <c r="T319" i="4"/>
  <c r="R319" i="4"/>
  <c r="P319" i="4"/>
  <c r="BK319" i="4"/>
  <c r="J319" i="4"/>
  <c r="BE319" i="4"/>
  <c r="BI316" i="4"/>
  <c r="BH316" i="4"/>
  <c r="BG316" i="4"/>
  <c r="BF316" i="4"/>
  <c r="T316" i="4"/>
  <c r="R316" i="4"/>
  <c r="P316" i="4"/>
  <c r="BK316" i="4"/>
  <c r="J316" i="4"/>
  <c r="BE316" i="4"/>
  <c r="BI314" i="4"/>
  <c r="BH314" i="4"/>
  <c r="BG314" i="4"/>
  <c r="BF314" i="4"/>
  <c r="T314" i="4"/>
  <c r="R314" i="4"/>
  <c r="P314" i="4"/>
  <c r="BK314" i="4"/>
  <c r="J314" i="4"/>
  <c r="BE314" i="4"/>
  <c r="BI312" i="4"/>
  <c r="BH312" i="4"/>
  <c r="BG312" i="4"/>
  <c r="BF312" i="4"/>
  <c r="T312" i="4"/>
  <c r="T311" i="4"/>
  <c r="R312" i="4"/>
  <c r="R311" i="4"/>
  <c r="P312" i="4"/>
  <c r="P311" i="4"/>
  <c r="BK312" i="4"/>
  <c r="BK311" i="4"/>
  <c r="J311" i="4" s="1"/>
  <c r="J65" i="4" s="1"/>
  <c r="J312" i="4"/>
  <c r="BE312" i="4" s="1"/>
  <c r="BI308" i="4"/>
  <c r="BH308" i="4"/>
  <c r="BG308" i="4"/>
  <c r="BF308" i="4"/>
  <c r="T308" i="4"/>
  <c r="R308" i="4"/>
  <c r="P308" i="4"/>
  <c r="BK308" i="4"/>
  <c r="J308" i="4"/>
  <c r="BE308" i="4"/>
  <c r="BI305" i="4"/>
  <c r="BH305" i="4"/>
  <c r="BG305" i="4"/>
  <c r="BF305" i="4"/>
  <c r="T305" i="4"/>
  <c r="R305" i="4"/>
  <c r="P305" i="4"/>
  <c r="BK305" i="4"/>
  <c r="J305" i="4"/>
  <c r="BE305" i="4"/>
  <c r="BI302" i="4"/>
  <c r="BH302" i="4"/>
  <c r="BG302" i="4"/>
  <c r="BF302" i="4"/>
  <c r="T302" i="4"/>
  <c r="R302" i="4"/>
  <c r="P302" i="4"/>
  <c r="BK302" i="4"/>
  <c r="J302" i="4"/>
  <c r="BE302" i="4"/>
  <c r="BI299" i="4"/>
  <c r="BH299" i="4"/>
  <c r="BG299" i="4"/>
  <c r="BF299" i="4"/>
  <c r="T299" i="4"/>
  <c r="R299" i="4"/>
  <c r="P299" i="4"/>
  <c r="BK299" i="4"/>
  <c r="J299" i="4"/>
  <c r="BE299" i="4"/>
  <c r="BI296" i="4"/>
  <c r="BH296" i="4"/>
  <c r="BG296" i="4"/>
  <c r="BF296" i="4"/>
  <c r="T296" i="4"/>
  <c r="R296" i="4"/>
  <c r="P296" i="4"/>
  <c r="BK296" i="4"/>
  <c r="J296" i="4"/>
  <c r="BE296" i="4"/>
  <c r="BI292" i="4"/>
  <c r="BH292" i="4"/>
  <c r="BG292" i="4"/>
  <c r="BF292" i="4"/>
  <c r="T292" i="4"/>
  <c r="R292" i="4"/>
  <c r="P292" i="4"/>
  <c r="BK292" i="4"/>
  <c r="J292" i="4"/>
  <c r="BE292" i="4"/>
  <c r="BI289" i="4"/>
  <c r="BH289" i="4"/>
  <c r="BG289" i="4"/>
  <c r="BF289" i="4"/>
  <c r="T289" i="4"/>
  <c r="R289" i="4"/>
  <c r="P289" i="4"/>
  <c r="BK289" i="4"/>
  <c r="J289" i="4"/>
  <c r="BE289" i="4"/>
  <c r="BI286" i="4"/>
  <c r="BH286" i="4"/>
  <c r="BG286" i="4"/>
  <c r="BF286" i="4"/>
  <c r="T286" i="4"/>
  <c r="R286" i="4"/>
  <c r="P286" i="4"/>
  <c r="BK286" i="4"/>
  <c r="J286" i="4"/>
  <c r="BE286" i="4"/>
  <c r="BI285" i="4"/>
  <c r="BH285" i="4"/>
  <c r="BG285" i="4"/>
  <c r="BF285" i="4"/>
  <c r="T285" i="4"/>
  <c r="R285" i="4"/>
  <c r="P285" i="4"/>
  <c r="BK285" i="4"/>
  <c r="J285" i="4"/>
  <c r="BE285" i="4"/>
  <c r="BI282" i="4"/>
  <c r="BH282" i="4"/>
  <c r="BG282" i="4"/>
  <c r="BF282" i="4"/>
  <c r="T282" i="4"/>
  <c r="R282" i="4"/>
  <c r="P282" i="4"/>
  <c r="BK282" i="4"/>
  <c r="J282" i="4"/>
  <c r="BE282" i="4"/>
  <c r="BI277" i="4"/>
  <c r="BH277" i="4"/>
  <c r="BG277" i="4"/>
  <c r="BF277" i="4"/>
  <c r="T277" i="4"/>
  <c r="R277" i="4"/>
  <c r="P277" i="4"/>
  <c r="BK277" i="4"/>
  <c r="J277" i="4"/>
  <c r="BE277" i="4"/>
  <c r="BI276" i="4"/>
  <c r="BH276" i="4"/>
  <c r="BG276" i="4"/>
  <c r="BF276" i="4"/>
  <c r="T276" i="4"/>
  <c r="R276" i="4"/>
  <c r="P276" i="4"/>
  <c r="BK276" i="4"/>
  <c r="J276" i="4"/>
  <c r="BE276" i="4"/>
  <c r="BI273" i="4"/>
  <c r="BH273" i="4"/>
  <c r="BG273" i="4"/>
  <c r="BF273" i="4"/>
  <c r="T273" i="4"/>
  <c r="R273" i="4"/>
  <c r="P273" i="4"/>
  <c r="BK273" i="4"/>
  <c r="J273" i="4"/>
  <c r="BE273" i="4"/>
  <c r="BI271" i="4"/>
  <c r="BH271" i="4"/>
  <c r="BG271" i="4"/>
  <c r="BF271" i="4"/>
  <c r="T271" i="4"/>
  <c r="R271" i="4"/>
  <c r="P271" i="4"/>
  <c r="BK271" i="4"/>
  <c r="J271" i="4"/>
  <c r="BE271" i="4"/>
  <c r="BI269" i="4"/>
  <c r="BH269" i="4"/>
  <c r="BG269" i="4"/>
  <c r="BF269" i="4"/>
  <c r="T269" i="4"/>
  <c r="R269" i="4"/>
  <c r="P269" i="4"/>
  <c r="BK269" i="4"/>
  <c r="J269" i="4"/>
  <c r="BE269" i="4"/>
  <c r="BI266" i="4"/>
  <c r="BH266" i="4"/>
  <c r="BG266" i="4"/>
  <c r="BF266" i="4"/>
  <c r="T266" i="4"/>
  <c r="R266" i="4"/>
  <c r="P266" i="4"/>
  <c r="BK266" i="4"/>
  <c r="J266" i="4"/>
  <c r="BE266" i="4"/>
  <c r="BI264" i="4"/>
  <c r="BH264" i="4"/>
  <c r="BG264" i="4"/>
  <c r="BF264" i="4"/>
  <c r="T264" i="4"/>
  <c r="R264" i="4"/>
  <c r="P264" i="4"/>
  <c r="BK264" i="4"/>
  <c r="J264" i="4"/>
  <c r="BE264" i="4"/>
  <c r="BI262" i="4"/>
  <c r="BH262" i="4"/>
  <c r="BG262" i="4"/>
  <c r="BF262" i="4"/>
  <c r="T262" i="4"/>
  <c r="R262" i="4"/>
  <c r="P262" i="4"/>
  <c r="BK262" i="4"/>
  <c r="J262" i="4"/>
  <c r="BE262" i="4"/>
  <c r="BI259" i="4"/>
  <c r="BH259" i="4"/>
  <c r="BG259" i="4"/>
  <c r="BF259" i="4"/>
  <c r="T259" i="4"/>
  <c r="R259" i="4"/>
  <c r="P259" i="4"/>
  <c r="BK259" i="4"/>
  <c r="J259" i="4"/>
  <c r="BE259" i="4"/>
  <c r="BI256" i="4"/>
  <c r="BH256" i="4"/>
  <c r="BG256" i="4"/>
  <c r="BF256" i="4"/>
  <c r="T256" i="4"/>
  <c r="R256" i="4"/>
  <c r="P256" i="4"/>
  <c r="BK256" i="4"/>
  <c r="J256" i="4"/>
  <c r="BE256" i="4"/>
  <c r="BI253" i="4"/>
  <c r="BH253" i="4"/>
  <c r="BG253" i="4"/>
  <c r="BF253" i="4"/>
  <c r="T253" i="4"/>
  <c r="R253" i="4"/>
  <c r="P253" i="4"/>
  <c r="BK253" i="4"/>
  <c r="J253" i="4"/>
  <c r="BE253" i="4"/>
  <c r="BI250" i="4"/>
  <c r="BH250" i="4"/>
  <c r="BG250" i="4"/>
  <c r="BF250" i="4"/>
  <c r="T250" i="4"/>
  <c r="R250" i="4"/>
  <c r="P250" i="4"/>
  <c r="BK250" i="4"/>
  <c r="J250" i="4"/>
  <c r="BE250" i="4"/>
  <c r="BI247" i="4"/>
  <c r="BH247" i="4"/>
  <c r="BG247" i="4"/>
  <c r="BF247" i="4"/>
  <c r="T247" i="4"/>
  <c r="R247" i="4"/>
  <c r="P247" i="4"/>
  <c r="BK247" i="4"/>
  <c r="J247" i="4"/>
  <c r="BE247" i="4"/>
  <c r="BI244" i="4"/>
  <c r="BH244" i="4"/>
  <c r="BG244" i="4"/>
  <c r="BF244" i="4"/>
  <c r="T244" i="4"/>
  <c r="R244" i="4"/>
  <c r="P244" i="4"/>
  <c r="BK244" i="4"/>
  <c r="J244" i="4"/>
  <c r="BE244" i="4"/>
  <c r="BI242" i="4"/>
  <c r="BH242" i="4"/>
  <c r="BG242" i="4"/>
  <c r="BF242" i="4"/>
  <c r="T242" i="4"/>
  <c r="R242" i="4"/>
  <c r="P242" i="4"/>
  <c r="BK242" i="4"/>
  <c r="J242" i="4"/>
  <c r="BE242" i="4"/>
  <c r="BI240" i="4"/>
  <c r="BH240" i="4"/>
  <c r="BG240" i="4"/>
  <c r="BF240" i="4"/>
  <c r="T240" i="4"/>
  <c r="R240" i="4"/>
  <c r="P240" i="4"/>
  <c r="BK240" i="4"/>
  <c r="J240" i="4"/>
  <c r="BE240" i="4"/>
  <c r="BI237" i="4"/>
  <c r="BH237" i="4"/>
  <c r="BG237" i="4"/>
  <c r="BF237" i="4"/>
  <c r="T237" i="4"/>
  <c r="R237" i="4"/>
  <c r="P237" i="4"/>
  <c r="BK237" i="4"/>
  <c r="J237" i="4"/>
  <c r="BE237" i="4"/>
  <c r="BI234" i="4"/>
  <c r="BH234" i="4"/>
  <c r="BG234" i="4"/>
  <c r="BF234" i="4"/>
  <c r="T234" i="4"/>
  <c r="R234" i="4"/>
  <c r="P234" i="4"/>
  <c r="BK234" i="4"/>
  <c r="J234" i="4"/>
  <c r="BE234" i="4"/>
  <c r="BI231" i="4"/>
  <c r="BH231" i="4"/>
  <c r="BG231" i="4"/>
  <c r="BF231" i="4"/>
  <c r="T231" i="4"/>
  <c r="R231" i="4"/>
  <c r="P231" i="4"/>
  <c r="BK231" i="4"/>
  <c r="J231" i="4"/>
  <c r="BE231" i="4"/>
  <c r="BI229" i="4"/>
  <c r="BH229" i="4"/>
  <c r="BG229" i="4"/>
  <c r="BF229" i="4"/>
  <c r="T229" i="4"/>
  <c r="R229" i="4"/>
  <c r="P229" i="4"/>
  <c r="BK229" i="4"/>
  <c r="J229" i="4"/>
  <c r="BE229" i="4"/>
  <c r="BI226" i="4"/>
  <c r="BH226" i="4"/>
  <c r="BG226" i="4"/>
  <c r="BF226" i="4"/>
  <c r="T226" i="4"/>
  <c r="T225" i="4"/>
  <c r="R226" i="4"/>
  <c r="R225" i="4"/>
  <c r="P226" i="4"/>
  <c r="P225" i="4"/>
  <c r="BK226" i="4"/>
  <c r="BK225" i="4"/>
  <c r="J225" i="4" s="1"/>
  <c r="J64" i="4" s="1"/>
  <c r="J226" i="4"/>
  <c r="BE226" i="4" s="1"/>
  <c r="BI222" i="4"/>
  <c r="BH222" i="4"/>
  <c r="BG222" i="4"/>
  <c r="BF222" i="4"/>
  <c r="T222" i="4"/>
  <c r="R222" i="4"/>
  <c r="P222" i="4"/>
  <c r="BK222" i="4"/>
  <c r="J222" i="4"/>
  <c r="BE222" i="4"/>
  <c r="BI219" i="4"/>
  <c r="BH219" i="4"/>
  <c r="BG219" i="4"/>
  <c r="BF219" i="4"/>
  <c r="T219" i="4"/>
  <c r="R219" i="4"/>
  <c r="P219" i="4"/>
  <c r="BK219" i="4"/>
  <c r="J219" i="4"/>
  <c r="BE219" i="4"/>
  <c r="BI217" i="4"/>
  <c r="BH217" i="4"/>
  <c r="BG217" i="4"/>
  <c r="BF217" i="4"/>
  <c r="T217" i="4"/>
  <c r="R217" i="4"/>
  <c r="P217" i="4"/>
  <c r="BK217" i="4"/>
  <c r="J217" i="4"/>
  <c r="BE217" i="4"/>
  <c r="BI214" i="4"/>
  <c r="BH214" i="4"/>
  <c r="BG214" i="4"/>
  <c r="BF214" i="4"/>
  <c r="T214" i="4"/>
  <c r="R214" i="4"/>
  <c r="P214" i="4"/>
  <c r="BK214" i="4"/>
  <c r="J214" i="4"/>
  <c r="BE214" i="4"/>
  <c r="BI212" i="4"/>
  <c r="BH212" i="4"/>
  <c r="BG212" i="4"/>
  <c r="BF212" i="4"/>
  <c r="T212" i="4"/>
  <c r="R212" i="4"/>
  <c r="P212" i="4"/>
  <c r="BK212" i="4"/>
  <c r="BK209" i="4" s="1"/>
  <c r="J209" i="4" s="1"/>
  <c r="J63" i="4" s="1"/>
  <c r="J212" i="4"/>
  <c r="BE212" i="4"/>
  <c r="BI210" i="4"/>
  <c r="BH210" i="4"/>
  <c r="BG210" i="4"/>
  <c r="BF210" i="4"/>
  <c r="T210" i="4"/>
  <c r="T209" i="4"/>
  <c r="R210" i="4"/>
  <c r="R209" i="4"/>
  <c r="P210" i="4"/>
  <c r="P209" i="4"/>
  <c r="BK210" i="4"/>
  <c r="J210" i="4"/>
  <c r="BE210" i="4" s="1"/>
  <c r="BI206" i="4"/>
  <c r="BH206" i="4"/>
  <c r="BG206" i="4"/>
  <c r="BF206" i="4"/>
  <c r="T206" i="4"/>
  <c r="R206" i="4"/>
  <c r="P206" i="4"/>
  <c r="BK206" i="4"/>
  <c r="J206" i="4"/>
  <c r="BE206" i="4"/>
  <c r="BI204" i="4"/>
  <c r="BH204" i="4"/>
  <c r="BG204" i="4"/>
  <c r="BF204" i="4"/>
  <c r="T204" i="4"/>
  <c r="R204" i="4"/>
  <c r="P204" i="4"/>
  <c r="BK204" i="4"/>
  <c r="J204" i="4"/>
  <c r="BE204" i="4"/>
  <c r="BI202" i="4"/>
  <c r="BH202" i="4"/>
  <c r="BG202" i="4"/>
  <c r="BF202" i="4"/>
  <c r="T202" i="4"/>
  <c r="R202" i="4"/>
  <c r="P202" i="4"/>
  <c r="BK202" i="4"/>
  <c r="J202" i="4"/>
  <c r="BE202" i="4"/>
  <c r="BI200" i="4"/>
  <c r="BH200" i="4"/>
  <c r="BG200" i="4"/>
  <c r="BF200" i="4"/>
  <c r="T200" i="4"/>
  <c r="R200" i="4"/>
  <c r="P200" i="4"/>
  <c r="BK200" i="4"/>
  <c r="J200" i="4"/>
  <c r="BE200" i="4"/>
  <c r="BI198" i="4"/>
  <c r="BH198" i="4"/>
  <c r="BG198" i="4"/>
  <c r="BF198" i="4"/>
  <c r="T198" i="4"/>
  <c r="R198" i="4"/>
  <c r="P198" i="4"/>
  <c r="BK198" i="4"/>
  <c r="J198" i="4"/>
  <c r="BE198" i="4"/>
  <c r="BI196" i="4"/>
  <c r="BH196" i="4"/>
  <c r="BG196" i="4"/>
  <c r="BF196" i="4"/>
  <c r="T196" i="4"/>
  <c r="R196" i="4"/>
  <c r="P196" i="4"/>
  <c r="BK196" i="4"/>
  <c r="J196" i="4"/>
  <c r="BE196" i="4"/>
  <c r="BI194" i="4"/>
  <c r="BH194" i="4"/>
  <c r="BG194" i="4"/>
  <c r="BF194" i="4"/>
  <c r="T194" i="4"/>
  <c r="R194" i="4"/>
  <c r="P194" i="4"/>
  <c r="BK194" i="4"/>
  <c r="J194" i="4"/>
  <c r="BE194" i="4"/>
  <c r="BI191" i="4"/>
  <c r="BH191" i="4"/>
  <c r="BG191" i="4"/>
  <c r="BF191" i="4"/>
  <c r="T191" i="4"/>
  <c r="R191" i="4"/>
  <c r="P191" i="4"/>
  <c r="BK191" i="4"/>
  <c r="BK188" i="4" s="1"/>
  <c r="J188" i="4" s="1"/>
  <c r="J62" i="4" s="1"/>
  <c r="J191" i="4"/>
  <c r="BE191" i="4"/>
  <c r="BI189" i="4"/>
  <c r="BH189" i="4"/>
  <c r="BG189" i="4"/>
  <c r="BF189" i="4"/>
  <c r="T189" i="4"/>
  <c r="T188" i="4"/>
  <c r="R189" i="4"/>
  <c r="R188" i="4"/>
  <c r="P189" i="4"/>
  <c r="P188" i="4"/>
  <c r="BK189" i="4"/>
  <c r="J189" i="4"/>
  <c r="BE189" i="4" s="1"/>
  <c r="BI183" i="4"/>
  <c r="BH183" i="4"/>
  <c r="BG183" i="4"/>
  <c r="BF183" i="4"/>
  <c r="T183" i="4"/>
  <c r="R183" i="4"/>
  <c r="P183" i="4"/>
  <c r="BK183" i="4"/>
  <c r="J183" i="4"/>
  <c r="BE183" i="4"/>
  <c r="BI180" i="4"/>
  <c r="BH180" i="4"/>
  <c r="BG180" i="4"/>
  <c r="BF180" i="4"/>
  <c r="T180" i="4"/>
  <c r="R180" i="4"/>
  <c r="P180" i="4"/>
  <c r="BK180" i="4"/>
  <c r="J180" i="4"/>
  <c r="BE180" i="4"/>
  <c r="BI177" i="4"/>
  <c r="BH177" i="4"/>
  <c r="BG177" i="4"/>
  <c r="BF177" i="4"/>
  <c r="T177" i="4"/>
  <c r="R177" i="4"/>
  <c r="P177" i="4"/>
  <c r="BK177" i="4"/>
  <c r="J177" i="4"/>
  <c r="BE177" i="4"/>
  <c r="BI174" i="4"/>
  <c r="BH174" i="4"/>
  <c r="BG174" i="4"/>
  <c r="BF174" i="4"/>
  <c r="T174" i="4"/>
  <c r="T173" i="4"/>
  <c r="R174" i="4"/>
  <c r="R173" i="4"/>
  <c r="P174" i="4"/>
  <c r="P173" i="4"/>
  <c r="BK174" i="4"/>
  <c r="BK173" i="4"/>
  <c r="J173" i="4" s="1"/>
  <c r="J61" i="4" s="1"/>
  <c r="J174" i="4"/>
  <c r="BE174" i="4" s="1"/>
  <c r="BI170" i="4"/>
  <c r="BH170" i="4"/>
  <c r="BG170" i="4"/>
  <c r="BF170" i="4"/>
  <c r="T170" i="4"/>
  <c r="R170" i="4"/>
  <c r="P170" i="4"/>
  <c r="BK170" i="4"/>
  <c r="J170" i="4"/>
  <c r="BE170" i="4"/>
  <c r="BI167" i="4"/>
  <c r="BH167" i="4"/>
  <c r="BG167" i="4"/>
  <c r="BF167" i="4"/>
  <c r="T167" i="4"/>
  <c r="R167" i="4"/>
  <c r="P167" i="4"/>
  <c r="BK167" i="4"/>
  <c r="J167" i="4"/>
  <c r="BE167" i="4"/>
  <c r="BI165" i="4"/>
  <c r="BH165" i="4"/>
  <c r="BG165" i="4"/>
  <c r="BF165" i="4"/>
  <c r="T165" i="4"/>
  <c r="R165" i="4"/>
  <c r="P165" i="4"/>
  <c r="BK165" i="4"/>
  <c r="J165" i="4"/>
  <c r="BE165" i="4"/>
  <c r="BI162" i="4"/>
  <c r="BH162" i="4"/>
  <c r="BG162" i="4"/>
  <c r="BF162" i="4"/>
  <c r="T162" i="4"/>
  <c r="R162" i="4"/>
  <c r="P162" i="4"/>
  <c r="BK162" i="4"/>
  <c r="J162" i="4"/>
  <c r="BE162" i="4"/>
  <c r="BI159" i="4"/>
  <c r="BH159" i="4"/>
  <c r="BG159" i="4"/>
  <c r="BF159" i="4"/>
  <c r="T159" i="4"/>
  <c r="R159" i="4"/>
  <c r="P159" i="4"/>
  <c r="BK159" i="4"/>
  <c r="BK155" i="4" s="1"/>
  <c r="J155" i="4" s="1"/>
  <c r="J60" i="4" s="1"/>
  <c r="J159" i="4"/>
  <c r="BE159" i="4"/>
  <c r="BI156" i="4"/>
  <c r="BH156" i="4"/>
  <c r="BG156" i="4"/>
  <c r="BF156" i="4"/>
  <c r="T156" i="4"/>
  <c r="T155" i="4"/>
  <c r="R156" i="4"/>
  <c r="R155" i="4"/>
  <c r="P156" i="4"/>
  <c r="P155" i="4"/>
  <c r="BK156" i="4"/>
  <c r="J156" i="4"/>
  <c r="BE156" i="4" s="1"/>
  <c r="BI152" i="4"/>
  <c r="BH152" i="4"/>
  <c r="BG152" i="4"/>
  <c r="BF152" i="4"/>
  <c r="T152" i="4"/>
  <c r="R152" i="4"/>
  <c r="P152" i="4"/>
  <c r="BK152" i="4"/>
  <c r="J152" i="4"/>
  <c r="BE152" i="4"/>
  <c r="BI149" i="4"/>
  <c r="BH149" i="4"/>
  <c r="BG149" i="4"/>
  <c r="BF149" i="4"/>
  <c r="T149" i="4"/>
  <c r="R149" i="4"/>
  <c r="P149" i="4"/>
  <c r="BK149" i="4"/>
  <c r="J149" i="4"/>
  <c r="BE149" i="4"/>
  <c r="BI146" i="4"/>
  <c r="BH146" i="4"/>
  <c r="BG146" i="4"/>
  <c r="BF146" i="4"/>
  <c r="T146" i="4"/>
  <c r="R146" i="4"/>
  <c r="P146" i="4"/>
  <c r="BK146" i="4"/>
  <c r="J146" i="4"/>
  <c r="BE146" i="4"/>
  <c r="BI145" i="4"/>
  <c r="BH145" i="4"/>
  <c r="BG145" i="4"/>
  <c r="BF145" i="4"/>
  <c r="T145" i="4"/>
  <c r="R145" i="4"/>
  <c r="P145" i="4"/>
  <c r="BK145" i="4"/>
  <c r="J145" i="4"/>
  <c r="BE145" i="4"/>
  <c r="BI142" i="4"/>
  <c r="BH142" i="4"/>
  <c r="BG142" i="4"/>
  <c r="BF142" i="4"/>
  <c r="T142" i="4"/>
  <c r="R142" i="4"/>
  <c r="P142" i="4"/>
  <c r="BK142" i="4"/>
  <c r="J142" i="4"/>
  <c r="BE142" i="4"/>
  <c r="BI139" i="4"/>
  <c r="BH139" i="4"/>
  <c r="BG139" i="4"/>
  <c r="BF139" i="4"/>
  <c r="T139" i="4"/>
  <c r="R139" i="4"/>
  <c r="P139" i="4"/>
  <c r="BK139" i="4"/>
  <c r="J139" i="4"/>
  <c r="BE139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T134" i="4"/>
  <c r="R135" i="4"/>
  <c r="R134" i="4"/>
  <c r="P135" i="4"/>
  <c r="P134" i="4"/>
  <c r="BK135" i="4"/>
  <c r="BK134" i="4"/>
  <c r="J134" i="4" s="1"/>
  <c r="J59" i="4" s="1"/>
  <c r="J135" i="4"/>
  <c r="BE135" i="4" s="1"/>
  <c r="BI131" i="4"/>
  <c r="BH131" i="4"/>
  <c r="BG131" i="4"/>
  <c r="BF131" i="4"/>
  <c r="T131" i="4"/>
  <c r="R131" i="4"/>
  <c r="P131" i="4"/>
  <c r="BK131" i="4"/>
  <c r="J131" i="4"/>
  <c r="BE131" i="4"/>
  <c r="BI126" i="4"/>
  <c r="BH126" i="4"/>
  <c r="BG126" i="4"/>
  <c r="BF126" i="4"/>
  <c r="T126" i="4"/>
  <c r="R126" i="4"/>
  <c r="P126" i="4"/>
  <c r="BK126" i="4"/>
  <c r="J126" i="4"/>
  <c r="BE126" i="4"/>
  <c r="BI123" i="4"/>
  <c r="BH123" i="4"/>
  <c r="BG123" i="4"/>
  <c r="BF123" i="4"/>
  <c r="T123" i="4"/>
  <c r="R123" i="4"/>
  <c r="P123" i="4"/>
  <c r="BK123" i="4"/>
  <c r="J123" i="4"/>
  <c r="BE123" i="4"/>
  <c r="BI121" i="4"/>
  <c r="BH121" i="4"/>
  <c r="BG121" i="4"/>
  <c r="BF121" i="4"/>
  <c r="T121" i="4"/>
  <c r="R121" i="4"/>
  <c r="P121" i="4"/>
  <c r="BK121" i="4"/>
  <c r="J121" i="4"/>
  <c r="BE121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4" i="4"/>
  <c r="BH114" i="4"/>
  <c r="BG114" i="4"/>
  <c r="BF114" i="4"/>
  <c r="T114" i="4"/>
  <c r="R114" i="4"/>
  <c r="P114" i="4"/>
  <c r="BK114" i="4"/>
  <c r="J114" i="4"/>
  <c r="BE114" i="4"/>
  <c r="BI112" i="4"/>
  <c r="BH112" i="4"/>
  <c r="BG112" i="4"/>
  <c r="BF112" i="4"/>
  <c r="T112" i="4"/>
  <c r="R112" i="4"/>
  <c r="P112" i="4"/>
  <c r="BK112" i="4"/>
  <c r="J112" i="4"/>
  <c r="BE112" i="4"/>
  <c r="BI109" i="4"/>
  <c r="BH109" i="4"/>
  <c r="BG109" i="4"/>
  <c r="BF109" i="4"/>
  <c r="T109" i="4"/>
  <c r="R109" i="4"/>
  <c r="P109" i="4"/>
  <c r="BK109" i="4"/>
  <c r="J109" i="4"/>
  <c r="BE109" i="4"/>
  <c r="BI106" i="4"/>
  <c r="BH106" i="4"/>
  <c r="BG106" i="4"/>
  <c r="BF106" i="4"/>
  <c r="T106" i="4"/>
  <c r="R106" i="4"/>
  <c r="P106" i="4"/>
  <c r="BK106" i="4"/>
  <c r="J106" i="4"/>
  <c r="BE106" i="4"/>
  <c r="BI100" i="4"/>
  <c r="BH100" i="4"/>
  <c r="BG100" i="4"/>
  <c r="BF100" i="4"/>
  <c r="T100" i="4"/>
  <c r="R100" i="4"/>
  <c r="P100" i="4"/>
  <c r="BK100" i="4"/>
  <c r="J100" i="4"/>
  <c r="BE100" i="4"/>
  <c r="BI97" i="4"/>
  <c r="BH97" i="4"/>
  <c r="BG97" i="4"/>
  <c r="BF97" i="4"/>
  <c r="T97" i="4"/>
  <c r="R97" i="4"/>
  <c r="P97" i="4"/>
  <c r="BK97" i="4"/>
  <c r="J97" i="4"/>
  <c r="BE97" i="4"/>
  <c r="BI94" i="4"/>
  <c r="BH94" i="4"/>
  <c r="BG94" i="4"/>
  <c r="BF94" i="4"/>
  <c r="T94" i="4"/>
  <c r="R94" i="4"/>
  <c r="P94" i="4"/>
  <c r="BK94" i="4"/>
  <c r="J94" i="4"/>
  <c r="BE94" i="4"/>
  <c r="BI91" i="4"/>
  <c r="F34" i="4"/>
  <c r="BD54" i="1" s="1"/>
  <c r="BH91" i="4"/>
  <c r="F33" i="4" s="1"/>
  <c r="BC54" i="1" s="1"/>
  <c r="BG91" i="4"/>
  <c r="F32" i="4"/>
  <c r="BB54" i="1" s="1"/>
  <c r="BF91" i="4"/>
  <c r="J31" i="4" s="1"/>
  <c r="AW54" i="1" s="1"/>
  <c r="T91" i="4"/>
  <c r="T90" i="4"/>
  <c r="T89" i="4" s="1"/>
  <c r="T88" i="4" s="1"/>
  <c r="R91" i="4"/>
  <c r="R90" i="4"/>
  <c r="R89" i="4" s="1"/>
  <c r="P91" i="4"/>
  <c r="P90" i="4"/>
  <c r="P89" i="4" s="1"/>
  <c r="P88" i="4" s="1"/>
  <c r="AU54" i="1" s="1"/>
  <c r="BK91" i="4"/>
  <c r="BK90" i="4" s="1"/>
  <c r="J91" i="4"/>
  <c r="BE91" i="4" s="1"/>
  <c r="J84" i="4"/>
  <c r="F84" i="4"/>
  <c r="F82" i="4"/>
  <c r="E80" i="4"/>
  <c r="J51" i="4"/>
  <c r="F51" i="4"/>
  <c r="F49" i="4"/>
  <c r="E47" i="4"/>
  <c r="J18" i="4"/>
  <c r="E18" i="4"/>
  <c r="F52" i="4" s="1"/>
  <c r="J17" i="4"/>
  <c r="J12" i="4"/>
  <c r="J49" i="4" s="1"/>
  <c r="E7" i="4"/>
  <c r="E45" i="4" s="1"/>
  <c r="E78" i="4"/>
  <c r="AY53" i="1"/>
  <c r="AX53" i="1"/>
  <c r="BI77" i="3"/>
  <c r="F34" i="3" s="1"/>
  <c r="BD53" i="1" s="1"/>
  <c r="BH77" i="3"/>
  <c r="F33" i="3"/>
  <c r="BC53" i="1" s="1"/>
  <c r="BG77" i="3"/>
  <c r="F32" i="3" s="1"/>
  <c r="BB53" i="1" s="1"/>
  <c r="BF77" i="3"/>
  <c r="J31" i="3"/>
  <c r="AW53" i="1" s="1"/>
  <c r="F31" i="3"/>
  <c r="BA53" i="1" s="1"/>
  <c r="T77" i="3"/>
  <c r="T76" i="3" s="1"/>
  <c r="R77" i="3"/>
  <c r="R76" i="3" s="1"/>
  <c r="P77" i="3"/>
  <c r="P76" i="3" s="1"/>
  <c r="AU53" i="1" s="1"/>
  <c r="BK77" i="3"/>
  <c r="BK76" i="3"/>
  <c r="J76" i="3" s="1"/>
  <c r="J77" i="3"/>
  <c r="BE77" i="3"/>
  <c r="F30" i="3" s="1"/>
  <c r="AZ53" i="1" s="1"/>
  <c r="J72" i="3"/>
  <c r="F72" i="3"/>
  <c r="F70" i="3"/>
  <c r="E68" i="3"/>
  <c r="J51" i="3"/>
  <c r="F51" i="3"/>
  <c r="F49" i="3"/>
  <c r="E47" i="3"/>
  <c r="J18" i="3"/>
  <c r="E18" i="3"/>
  <c r="F52" i="3" s="1"/>
  <c r="F73" i="3"/>
  <c r="J17" i="3"/>
  <c r="J12" i="3"/>
  <c r="J49" i="3" s="1"/>
  <c r="J70" i="3"/>
  <c r="E7" i="3"/>
  <c r="E66" i="3" s="1"/>
  <c r="E45" i="3"/>
  <c r="AY52" i="1"/>
  <c r="AX52" i="1"/>
  <c r="BI173" i="2"/>
  <c r="BH173" i="2"/>
  <c r="BG173" i="2"/>
  <c r="BF173" i="2"/>
  <c r="T173" i="2"/>
  <c r="R173" i="2"/>
  <c r="P173" i="2"/>
  <c r="BK173" i="2"/>
  <c r="J173" i="2"/>
  <c r="BE173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/>
  <c r="BI156" i="2"/>
  <c r="BH156" i="2"/>
  <c r="BG156" i="2"/>
  <c r="BF156" i="2"/>
  <c r="T156" i="2"/>
  <c r="R156" i="2"/>
  <c r="P156" i="2"/>
  <c r="BK156" i="2"/>
  <c r="J156" i="2"/>
  <c r="BE156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8" i="2"/>
  <c r="BH148" i="2"/>
  <c r="BG148" i="2"/>
  <c r="BF148" i="2"/>
  <c r="T148" i="2"/>
  <c r="R148" i="2"/>
  <c r="P148" i="2"/>
  <c r="BK148" i="2"/>
  <c r="J148" i="2"/>
  <c r="BE148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T87" i="2"/>
  <c r="R87" i="2"/>
  <c r="P87" i="2"/>
  <c r="BK87" i="2"/>
  <c r="J87" i="2"/>
  <c r="BE87" i="2"/>
  <c r="BI85" i="2"/>
  <c r="BH85" i="2"/>
  <c r="BG85" i="2"/>
  <c r="BF85" i="2"/>
  <c r="T85" i="2"/>
  <c r="R85" i="2"/>
  <c r="P85" i="2"/>
  <c r="BK85" i="2"/>
  <c r="J85" i="2"/>
  <c r="BE85" i="2"/>
  <c r="BI83" i="2"/>
  <c r="BH83" i="2"/>
  <c r="BG83" i="2"/>
  <c r="BF83" i="2"/>
  <c r="T83" i="2"/>
  <c r="R83" i="2"/>
  <c r="P83" i="2"/>
  <c r="BK83" i="2"/>
  <c r="J83" i="2"/>
  <c r="BE83" i="2"/>
  <c r="BI81" i="2"/>
  <c r="F34" i="2"/>
  <c r="BD52" i="1" s="1"/>
  <c r="BD51" i="1" s="1"/>
  <c r="W30" i="1" s="1"/>
  <c r="BH81" i="2"/>
  <c r="F33" i="2" s="1"/>
  <c r="BC52" i="1" s="1"/>
  <c r="BC51" i="1" s="1"/>
  <c r="BG81" i="2"/>
  <c r="F32" i="2"/>
  <c r="BB52" i="1" s="1"/>
  <c r="BF81" i="2"/>
  <c r="F31" i="2" s="1"/>
  <c r="BA52" i="1" s="1"/>
  <c r="T81" i="2"/>
  <c r="T80" i="2"/>
  <c r="T79" i="2" s="1"/>
  <c r="T78" i="2" s="1"/>
  <c r="R81" i="2"/>
  <c r="R80" i="2"/>
  <c r="R79" i="2" s="1"/>
  <c r="R78" i="2" s="1"/>
  <c r="P81" i="2"/>
  <c r="P80" i="2"/>
  <c r="P79" i="2" s="1"/>
  <c r="P78" i="2" s="1"/>
  <c r="AU52" i="1" s="1"/>
  <c r="BK81" i="2"/>
  <c r="BK80" i="2" s="1"/>
  <c r="J81" i="2"/>
  <c r="BE81" i="2" s="1"/>
  <c r="J74" i="2"/>
  <c r="F74" i="2"/>
  <c r="F72" i="2"/>
  <c r="E70" i="2"/>
  <c r="J51" i="2"/>
  <c r="F51" i="2"/>
  <c r="F49" i="2"/>
  <c r="E47" i="2"/>
  <c r="J18" i="2"/>
  <c r="E18" i="2"/>
  <c r="F75" i="2" s="1"/>
  <c r="J17" i="2"/>
  <c r="J12" i="2"/>
  <c r="J72" i="2" s="1"/>
  <c r="E7" i="2"/>
  <c r="E45" i="2" s="1"/>
  <c r="E68" i="2"/>
  <c r="AS51" i="1"/>
  <c r="L47" i="1"/>
  <c r="AM46" i="1"/>
  <c r="L46" i="1"/>
  <c r="AM44" i="1"/>
  <c r="L44" i="1"/>
  <c r="L42" i="1"/>
  <c r="L41" i="1"/>
  <c r="J56" i="3" l="1"/>
  <c r="J27" i="3"/>
  <c r="F30" i="4"/>
  <c r="AZ54" i="1" s="1"/>
  <c r="J30" i="4"/>
  <c r="AV54" i="1" s="1"/>
  <c r="AT54" i="1" s="1"/>
  <c r="R88" i="4"/>
  <c r="T84" i="5"/>
  <c r="T83" i="5" s="1"/>
  <c r="BK84" i="5"/>
  <c r="J92" i="5"/>
  <c r="J59" i="5" s="1"/>
  <c r="P84" i="5"/>
  <c r="P83" i="5" s="1"/>
  <c r="AU55" i="1" s="1"/>
  <c r="AU51" i="1" s="1"/>
  <c r="W29" i="1"/>
  <c r="AY51" i="1"/>
  <c r="J90" i="4"/>
  <c r="J58" i="4" s="1"/>
  <c r="BK89" i="4"/>
  <c r="J30" i="2"/>
  <c r="AV52" i="1" s="1"/>
  <c r="F30" i="2"/>
  <c r="AZ52" i="1" s="1"/>
  <c r="J80" i="2"/>
  <c r="J58" i="2" s="1"/>
  <c r="BK79" i="2"/>
  <c r="BB51" i="1"/>
  <c r="R84" i="5"/>
  <c r="R83" i="5" s="1"/>
  <c r="J31" i="2"/>
  <c r="AW52" i="1" s="1"/>
  <c r="J30" i="3"/>
  <c r="AV53" i="1" s="1"/>
  <c r="AT53" i="1" s="1"/>
  <c r="J82" i="4"/>
  <c r="F85" i="4"/>
  <c r="F31" i="4"/>
  <c r="BA54" i="1" s="1"/>
  <c r="BA51" i="1" s="1"/>
  <c r="J49" i="5"/>
  <c r="F52" i="5"/>
  <c r="F30" i="5"/>
  <c r="AZ55" i="1" s="1"/>
  <c r="F52" i="2"/>
  <c r="E45" i="5"/>
  <c r="F31" i="5"/>
  <c r="BA55" i="1" s="1"/>
  <c r="J49" i="2"/>
  <c r="W27" i="1" l="1"/>
  <c r="AW51" i="1"/>
  <c r="AK27" i="1" s="1"/>
  <c r="J79" i="2"/>
  <c r="J57" i="2" s="1"/>
  <c r="BK78" i="2"/>
  <c r="J78" i="2" s="1"/>
  <c r="AG53" i="1"/>
  <c r="AN53" i="1" s="1"/>
  <c r="J36" i="3"/>
  <c r="AX51" i="1"/>
  <c r="W28" i="1"/>
  <c r="AT52" i="1"/>
  <c r="J84" i="5"/>
  <c r="J57" i="5" s="1"/>
  <c r="BK83" i="5"/>
  <c r="J83" i="5" s="1"/>
  <c r="J89" i="4"/>
  <c r="J57" i="4" s="1"/>
  <c r="BK88" i="4"/>
  <c r="J88" i="4" s="1"/>
  <c r="AZ51" i="1"/>
  <c r="J56" i="5" l="1"/>
  <c r="J27" i="5"/>
  <c r="J27" i="2"/>
  <c r="J56" i="2"/>
  <c r="AV51" i="1"/>
  <c r="W26" i="1"/>
  <c r="J56" i="4"/>
  <c r="J27" i="4"/>
  <c r="J36" i="4" l="1"/>
  <c r="AG54" i="1"/>
  <c r="AN54" i="1" s="1"/>
  <c r="AG52" i="1"/>
  <c r="J36" i="2"/>
  <c r="AG55" i="1"/>
  <c r="AN55" i="1" s="1"/>
  <c r="J36" i="5"/>
  <c r="AK26" i="1"/>
  <c r="AT51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<sst xmlns="http://schemas.openxmlformats.org/spreadsheetml/2006/main" count="4847" uniqueCount="1065">
  <si>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</si>
  <si>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</si>
  <si>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</si>
  <si>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</si>
  <si>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</si>
  <si>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</si>
  <si>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</si>
  <si>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{4fa43f4f-baf7-4d8d-86c1-aa76213203f9}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</si>
  <si>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</si>
  <si>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</si>
  <si>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</si>
  <si>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</si>
  <si>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</si>
  <si>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</si>
  <si>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</si>
  <si>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</si>
  <si>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65418069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</si>
  <si>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</si>
  <si>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</si>
  <si>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mostu v km 59,126 Volary-Černý Kříž (Dobrá)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</si>
  <si>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</si>
  <si>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</si>
  <si>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</si>
  <si>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</si>
  <si>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</si>
  <si>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</si>
  <si>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</si>
  <si>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</si>
  <si>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30. 4. 2018</t>
  </si>
  <si>
    <t>10</t>
  </si>
  <si>
    <t>100</t>
  </si>
  <si>
    <t>Zadavatel:</t>
  </si>
  <si>
    <t>IČ:</t>
  </si>
  <si>
    <t>70994234</t>
  </si>
  <si>
    <t>SŽDC s.o., OŘ Plzeň</t>
  </si>
  <si>
    <t>DIČ:</t>
  </si>
  <si>
    <t>CZ 70994234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</si>
  <si>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</si>
  <si>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</si>
  <si>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</si>
  <si>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</si>
  <si>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</si>
  <si>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</si>
  <si>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</si>
  <si>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</si>
  <si>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</si>
  <si>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</si>
  <si>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</si>
  <si>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</si>
  <si>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</si>
  <si>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</si>
  <si>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</si>
  <si>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</si>
  <si>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</si>
  <si>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</si>
  <si>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</si>
  <si>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</si>
  <si>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</si>
  <si>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</si>
  <si>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</si>
  <si>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</si>
  <si>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</si>
  <si>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</si>
  <si>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</si>
  <si>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</si>
  <si>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</si>
  <si>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</si>
  <si>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</si>
  <si>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</si>
  <si>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</si>
  <si>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</si>
  <si>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</si>
  <si>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</si>
  <si>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</si>
  <si>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</si>
  <si>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</si>
  <si>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</si>
  <si>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</si>
  <si>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</si>
  <si>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</si>
  <si>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</si>
  <si>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</si>
  <si>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SO 101 Železniční svršek</t>
  </si>
  <si>
    <t>STA</t>
  </si>
  <si>
    <t>{8c65cbf9-f53e-4db9-a7d8-ee4e06106c0d}</t>
  </si>
  <si>
    <t>2</t>
  </si>
  <si>
    <t>1.2</t>
  </si>
  <si>
    <t>Materiál objednatele (zhotovitel neoceňuje)</t>
  </si>
  <si>
    <t>{f5e34cc7-bdd3-4a6b-9235-3d5791cfbd45}</t>
  </si>
  <si>
    <t>SO 201- Most</t>
  </si>
  <si>
    <t>{6f1e7dd7-6d50-48dc-acc8-c5f77fc9fbff}</t>
  </si>
  <si>
    <t>3</t>
  </si>
  <si>
    <t>VRN</t>
  </si>
  <si>
    <t>{c46d9322-af25-40a9-97c1-5d63646db987}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</si>
  <si>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</si>
  <si>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</si>
  <si>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</si>
  <si>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</si>
  <si>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</si>
  <si>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</si>
  <si>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</si>
  <si>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1.1 - SO 101 Železniční svršek</t>
  </si>
  <si>
    <t>REKAPITULACE ČLENĚNÍ SOUPISU PRACÍ</t>
  </si>
  <si>
    <t>Kód dílu - Popis</t>
  </si>
  <si>
    <t>Cena celkem [CZK]</t>
  </si>
  <si>
    <t>Náklady soupisu celkem</t>
  </si>
  <si>
    <t>-1</t>
  </si>
  <si>
    <t>HSV -  Práce a dodávky HSV</t>
  </si>
  <si>
    <t xml:space="preserve">    5 -  Komunikace pozemní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</si>
  <si>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</si>
  <si>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</si>
  <si>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</si>
  <si>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</si>
  <si>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</si>
  <si>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</si>
  <si>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</si>
  <si>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</si>
  <si>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</si>
  <si>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</si>
  <si>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</si>
  <si>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</si>
  <si>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</si>
  <si>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</si>
  <si>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</si>
  <si>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Práce a dodávky HSV</t>
  </si>
  <si>
    <t>ROZPOCET</t>
  </si>
  <si>
    <t>5</t>
  </si>
  <si>
    <t xml:space="preserve"> Komunikace pozemní</t>
  </si>
  <si>
    <t>K</t>
  </si>
  <si>
    <t>5905020020</t>
  </si>
  <si>
    <t>Oprava stezky strojně s odstraněním drnu a nánosu přes 10 cm do 20 cm</t>
  </si>
  <si>
    <t>m2</t>
  </si>
  <si>
    <t>Sborník UOŽI 01 2018</t>
  </si>
  <si>
    <t>4</t>
  </si>
  <si>
    <t>-1262389760</t>
  </si>
  <si>
    <t>VV</t>
  </si>
  <si>
    <t>(205+60)*2*0,5</t>
  </si>
  <si>
    <t>M</t>
  </si>
  <si>
    <t>5955101025</t>
  </si>
  <si>
    <t>Železniční svršek-kolejové lože (KL) Kamenivo drcené drť frakce 4/8 (oprava stezky)</t>
  </si>
  <si>
    <t>t</t>
  </si>
  <si>
    <t>8</t>
  </si>
  <si>
    <t>-1729672527</t>
  </si>
  <si>
    <t>265*0,1</t>
  </si>
  <si>
    <t>5906140070</t>
  </si>
  <si>
    <t>Demontáž kolejového roštu koleje v ose koleje pražce dřevěné tv. S49 rozdělení "c"</t>
  </si>
  <si>
    <t>km</t>
  </si>
  <si>
    <t>2077046538</t>
  </si>
  <si>
    <t>0,205+0,060</t>
  </si>
  <si>
    <t>5907050020</t>
  </si>
  <si>
    <t>Dělení kolejnic řezáním nebo rozbroušením tv. S49</t>
  </si>
  <si>
    <t>kus</t>
  </si>
  <si>
    <t>-139796661</t>
  </si>
  <si>
    <t>P</t>
  </si>
  <si>
    <t>Poznámka k položce:
Řez=kus</t>
  </si>
  <si>
    <t>5907050120</t>
  </si>
  <si>
    <t>Dělení kolejnic kyslíkem tv. S49</t>
  </si>
  <si>
    <t>195635</t>
  </si>
  <si>
    <t>6</t>
  </si>
  <si>
    <t>5905050010</t>
  </si>
  <si>
    <t>Souvislá výměna KL se snesením KR koleje pražce dřevěné rozdělení "c"</t>
  </si>
  <si>
    <t>-1197693630</t>
  </si>
  <si>
    <t>7</t>
  </si>
  <si>
    <t>5955101000</t>
  </si>
  <si>
    <t>Železniční svršek-kolejové lože (KL) Kamenivo drcené štěrk frakce 31,5/63 třídy BI (kolejové lože)</t>
  </si>
  <si>
    <t>999469470</t>
  </si>
  <si>
    <t>4*0,35*(205+60)*1,6</t>
  </si>
  <si>
    <t>5906130070</t>
  </si>
  <si>
    <t>Montáž kolejového roštu v ose koleje pražce dřevěné nevystrojené tv. S49 rozdělení "c"</t>
  </si>
  <si>
    <t>821034308</t>
  </si>
  <si>
    <t>0,011+0,011</t>
  </si>
  <si>
    <t>9</t>
  </si>
  <si>
    <t>5956101000</t>
  </si>
  <si>
    <t>Železniční svršek-kolejnicové podpory Pražec dřevěný příčný nevystrojený dub 2600x260x160 mm</t>
  </si>
  <si>
    <t>1076179467</t>
  </si>
  <si>
    <t>5958140000</t>
  </si>
  <si>
    <t>Železniční svršek-upevňovadla Podkladnice žebrová tv. S4</t>
  </si>
  <si>
    <t>1093552500</t>
  </si>
  <si>
    <t>(16+16)*2</t>
  </si>
  <si>
    <t>11</t>
  </si>
  <si>
    <t>5958158070</t>
  </si>
  <si>
    <t>Železniční svršek-upevňovadla Podložka polyetylenová pod podkladnici 380/160/2 (S4, R4)</t>
  </si>
  <si>
    <t>2013988516</t>
  </si>
  <si>
    <t>32*2</t>
  </si>
  <si>
    <t>12</t>
  </si>
  <si>
    <t>5958134075</t>
  </si>
  <si>
    <t>Železniční svršek-upevňovadla Součásti upevňovací vrtule R1(145)</t>
  </si>
  <si>
    <t>2002419616</t>
  </si>
  <si>
    <t>(16+16)*8</t>
  </si>
  <si>
    <t>13</t>
  </si>
  <si>
    <t>5906130380</t>
  </si>
  <si>
    <t>Montáž kolejového roštu v ose koleje pražce betonové vystrojené tv. S49 rozdělení "c"</t>
  </si>
  <si>
    <t>746451580</t>
  </si>
  <si>
    <t>0,194+0,049</t>
  </si>
  <si>
    <t>14</t>
  </si>
  <si>
    <t>5905105030</t>
  </si>
  <si>
    <t>Doplnění KL kamenivem souvisle strojně v koleji</t>
  </si>
  <si>
    <t>m3</t>
  </si>
  <si>
    <t>-2137969805</t>
  </si>
  <si>
    <t>5957101050</t>
  </si>
  <si>
    <t>Železniční svršek-kolejnice Kolejnice třídy R260 tv. 49 E1 délky 25,000 m</t>
  </si>
  <si>
    <t>348780612</t>
  </si>
  <si>
    <t>16</t>
  </si>
  <si>
    <t>5957104025</t>
  </si>
  <si>
    <t>Železniční svršek-kolejnice Kolejnicové pásy třídy R260 tv. 49 E1 délky 75 metrů</t>
  </si>
  <si>
    <t>797723482</t>
  </si>
  <si>
    <t>17</t>
  </si>
  <si>
    <t>5958128010</t>
  </si>
  <si>
    <t>Železniční svršek-upevňovadla Komplety ŽS 4 (šroub RS 1, matice M 24, podložka Fe6, svěrka ŽS4)</t>
  </si>
  <si>
    <t>1907349671</t>
  </si>
  <si>
    <t>Poznámka k položce:
včetně mostu</t>
  </si>
  <si>
    <t>(365+32+2+79)*4</t>
  </si>
  <si>
    <t>Součet</t>
  </si>
  <si>
    <t>18</t>
  </si>
  <si>
    <t>5958158005</t>
  </si>
  <si>
    <t>Železniční svršek-upevňovadla Podložka pryžová pod patu kolejnice S49 183/126/6</t>
  </si>
  <si>
    <t>433263873</t>
  </si>
  <si>
    <t>(365+32+2+79)*2</t>
  </si>
  <si>
    <t>19</t>
  </si>
  <si>
    <t>5908010030</t>
  </si>
  <si>
    <t>Zřízení kolejnicového styku bez rozřezu tv. S49</t>
  </si>
  <si>
    <t>styk</t>
  </si>
  <si>
    <t>-621164966</t>
  </si>
  <si>
    <t>20</t>
  </si>
  <si>
    <t>5908010130</t>
  </si>
  <si>
    <t>Zřízení kolejnicového styku s rozřezem a vrtáním - 4 otvory tv. S49</t>
  </si>
  <si>
    <t>4721104</t>
  </si>
  <si>
    <t>5958101005</t>
  </si>
  <si>
    <t>Železniční svršek-upevňovadla Součásti spojovací kolejnicové spojky tv. S 730 mm</t>
  </si>
  <si>
    <t>2047029780</t>
  </si>
  <si>
    <t>22</t>
  </si>
  <si>
    <t>5958107005</t>
  </si>
  <si>
    <t>Železniční svršek-upevňovadla Šroub spojkový M24 x 140 mm</t>
  </si>
  <si>
    <t>210995653</t>
  </si>
  <si>
    <t>23</t>
  </si>
  <si>
    <t>5958116000</t>
  </si>
  <si>
    <t>Železniční svršek-upevňovadla Matice M24</t>
  </si>
  <si>
    <t>-1177036933</t>
  </si>
  <si>
    <t>Poznámka k položce:
matice pro spojkové šrouby</t>
  </si>
  <si>
    <t>24</t>
  </si>
  <si>
    <t>5958134040</t>
  </si>
  <si>
    <t>Železniční svršek-upevňovadla Součásti upevňovací kroužek pružný dvojitý Fe 6</t>
  </si>
  <si>
    <t>-17344196</t>
  </si>
  <si>
    <t>Poznámka k položce:
dvojitý pružný kroužek ke spojkovým šroubům</t>
  </si>
  <si>
    <t>25</t>
  </si>
  <si>
    <t>5909032020</t>
  </si>
  <si>
    <t>Přesná úprava GPK koleje směrové a výškové uspořádání pražce betonové</t>
  </si>
  <si>
    <t>-745537607</t>
  </si>
  <si>
    <t>(0,243+0,022)*3 + 0,800*2</t>
  </si>
  <si>
    <t>26</t>
  </si>
  <si>
    <t>5911685030</t>
  </si>
  <si>
    <t>Montáž MDZ s pohyblivým jazykem pražce dřevěné tv. S49</t>
  </si>
  <si>
    <t>598859754</t>
  </si>
  <si>
    <t>Poznámka k položce:
MDZ v kolejnicovém pásu=kus</t>
  </si>
  <si>
    <t>27</t>
  </si>
  <si>
    <t>5961179045</t>
  </si>
  <si>
    <t>Dilatační zařízení KMDZS49 1:20 dilatující délka 30-80 m, 4200 mm dl.</t>
  </si>
  <si>
    <t>-1385266533</t>
  </si>
  <si>
    <t>28</t>
  </si>
  <si>
    <t>5910015120</t>
  </si>
  <si>
    <t>Odtavovací stykové svařování mobilní svářečkou kolejnic nových délky přes 150 m tv. S49</t>
  </si>
  <si>
    <t>svar</t>
  </si>
  <si>
    <t>-941868994</t>
  </si>
  <si>
    <t>29</t>
  </si>
  <si>
    <t>5910020030</t>
  </si>
  <si>
    <t>Svařování kolejnic termitem plný předehřev standardní spára svar sériový tv. S49</t>
  </si>
  <si>
    <t>1474471018</t>
  </si>
  <si>
    <t>30</t>
  </si>
  <si>
    <t>5910040010</t>
  </si>
  <si>
    <t>Umožnění volné dilatace kolejnice demontáž upevňovadel bez osazení kluzných podložek rozdělení pražců "c"</t>
  </si>
  <si>
    <t>m</t>
  </si>
  <si>
    <t>326695666</t>
  </si>
  <si>
    <t>Poznámka k položce:
Metr kolejnice=m</t>
  </si>
  <si>
    <t>178</t>
  </si>
  <si>
    <t>31</t>
  </si>
  <si>
    <t>5910040110</t>
  </si>
  <si>
    <t>Umožnění volné dilatace kolejnice montáž upevňovadel bez odstranění kluzných podložek rozdělení pražců "c"</t>
  </si>
  <si>
    <t>-562975599</t>
  </si>
  <si>
    <t>32</t>
  </si>
  <si>
    <t>5912065210</t>
  </si>
  <si>
    <t>Montáž zajišťovací značky včetně sloupku a základu konzolové</t>
  </si>
  <si>
    <t>-775226093</t>
  </si>
  <si>
    <t>Poznámka k položce:
Značka=kus</t>
  </si>
  <si>
    <t>33</t>
  </si>
  <si>
    <t>5962119010</t>
  </si>
  <si>
    <t>Návěstidla a traťové značky Zajištění PPK konzolová značka</t>
  </si>
  <si>
    <t>864357766</t>
  </si>
  <si>
    <t>Poznámka k položce:
na zajišťovací značky bude zhotoven a připevněn štítek s popisem základních parametrů.</t>
  </si>
  <si>
    <t>34</t>
  </si>
  <si>
    <t>5962119025</t>
  </si>
  <si>
    <t>Návěstidla a traťové značky Zajištění PPK betonový sloupek pro konzolovou značku</t>
  </si>
  <si>
    <t>1777014768</t>
  </si>
  <si>
    <t>35</t>
  </si>
  <si>
    <t>5907020420</t>
  </si>
  <si>
    <t>Souvislá výměna kolejnic současně s výměnou kompletů a pryžové podložky tv. S49 rozdělení "u"</t>
  </si>
  <si>
    <t>-968601875</t>
  </si>
  <si>
    <t>Poznámka k položce:
železniční svršek na mostě</t>
  </si>
  <si>
    <t>47*2</t>
  </si>
  <si>
    <t>36</t>
  </si>
  <si>
    <t>5906060010</t>
  </si>
  <si>
    <t>Vrtání pražce dřevěného do 8 otvorů</t>
  </si>
  <si>
    <t>1191610804</t>
  </si>
  <si>
    <t xml:space="preserve">Poznámka k položce:
mostnice a pozednice </t>
  </si>
  <si>
    <t>(2+79)*8</t>
  </si>
  <si>
    <t>37</t>
  </si>
  <si>
    <t>-533784252</t>
  </si>
  <si>
    <t>38</t>
  </si>
  <si>
    <t>5906080015</t>
  </si>
  <si>
    <t>Vystrojení pražce dřevěného s podkladnicovým upevněním čtyři vrtule</t>
  </si>
  <si>
    <t>úl.pl.</t>
  </si>
  <si>
    <t>2037906016</t>
  </si>
  <si>
    <t>Poznámka k položce:
mostnice a pozednice</t>
  </si>
  <si>
    <t>(2+79)*2</t>
  </si>
  <si>
    <t>39</t>
  </si>
  <si>
    <t>195380459</t>
  </si>
  <si>
    <t>648+256+32</t>
  </si>
  <si>
    <t>40</t>
  </si>
  <si>
    <t>5958140010</t>
  </si>
  <si>
    <t>Železniční svršek-upevňovadla Podkladnice žebrová tv. S4M</t>
  </si>
  <si>
    <t>-1697890208</t>
  </si>
  <si>
    <t>41</t>
  </si>
  <si>
    <t>5958173000</t>
  </si>
  <si>
    <t>Železniční svršek-upevňovadla Polyetylenové pásy v kotoučích</t>
  </si>
  <si>
    <t>731321625</t>
  </si>
  <si>
    <t>(2+79)*2*0,375*0,200</t>
  </si>
  <si>
    <t>42</t>
  </si>
  <si>
    <t>9902100300</t>
  </si>
  <si>
    <t>Doprava dodávek zhotovitele, dodávek objednatele nebo výzisku mechanizací přes 3,5 t sypanin  do 20 km</t>
  </si>
  <si>
    <t>-895667037</t>
  </si>
  <si>
    <t>852,387+315,456-98,550</t>
  </si>
  <si>
    <t>43</t>
  </si>
  <si>
    <t>9903100200</t>
  </si>
  <si>
    <t>Přeprava mechanizace na místo prováděných prací o hmotnosti do 12 t do 200 km</t>
  </si>
  <si>
    <t>1280369454</t>
  </si>
  <si>
    <t>44</t>
  </si>
  <si>
    <t>9903200200</t>
  </si>
  <si>
    <t>Přeprava mechanizace na místo prováděných prací o hmotnosti přes 12 t do 200 km</t>
  </si>
  <si>
    <t>576145746</t>
  </si>
  <si>
    <t>45</t>
  </si>
  <si>
    <t>9909000100</t>
  </si>
  <si>
    <t xml:space="preserve">Poplatek za uložení suti nebo hmot na oficiální skládku  </t>
  </si>
  <si>
    <t>362310960</t>
  </si>
  <si>
    <t>46</t>
  </si>
  <si>
    <t>9909000300</t>
  </si>
  <si>
    <t xml:space="preserve">Poplatek za likvidaci dřevěných kolejnicových podpor  </t>
  </si>
  <si>
    <t>-1696704675</t>
  </si>
  <si>
    <t>Poznámka k položce:
ekologická likvidace pražců (mostice jsou součást SO 201-Most), předpokládá se výzisk pržců pro ST Strakonuice 5%</t>
  </si>
  <si>
    <t>397*0,103*0,95</t>
  </si>
  <si>
    <t>47</t>
  </si>
  <si>
    <t>9902100200</t>
  </si>
  <si>
    <t>Doprava betonových pražců z deponie  na stavbu</t>
  </si>
  <si>
    <t>1651734077</t>
  </si>
  <si>
    <t>Poznámka k položce:
přeprava užitých betonových pražců z deponie OŘ Plzeň</t>
  </si>
  <si>
    <t>365*0,270</t>
  </si>
  <si>
    <t>1.2 - Materiál objednatele (zhotovitel neoceňuje)</t>
  </si>
  <si>
    <t>5956213065</t>
  </si>
  <si>
    <t>Železniční svršek - kolejnicové podpory Pražec betonový příčný vystrojený užitý tv. SB 8 P</t>
  </si>
  <si>
    <t>208846204</t>
  </si>
  <si>
    <t>Poznámka k položce:
položka se neoceňuje, pražce dodá objednatel</t>
  </si>
  <si>
    <t>2 - SO 201- Most</t>
  </si>
  <si>
    <t xml:space="preserve">    1 -  Zemní práce</t>
  </si>
  <si>
    <t xml:space="preserve">    2 -  Zakládání</t>
  </si>
  <si>
    <t xml:space="preserve">    3 -  Svislé a kompletní konstrukce</t>
  </si>
  <si>
    <t xml:space="preserve">    4 -  Vodorovné konstrukce</t>
  </si>
  <si>
    <t xml:space="preserve">    6 -  Úpravy povrchů, podlahy a osazování výplní</t>
  </si>
  <si>
    <t xml:space="preserve">    9 -  Ostatní konstrukce a práce, bourání</t>
  </si>
  <si>
    <t xml:space="preserve">    997 -  Přesun sutě</t>
  </si>
  <si>
    <t xml:space="preserve">    998 -  Přesun hmot</t>
  </si>
  <si>
    <t>PSV -  Práce a dodávky PSV</t>
  </si>
  <si>
    <t xml:space="preserve">    711 -  Izolace proti vodě, vlhkosti a plynům</t>
  </si>
  <si>
    <t xml:space="preserve"> Zemní práce</t>
  </si>
  <si>
    <t>119001422</t>
  </si>
  <si>
    <t>Dočasné zajištění kabelů a kabelových tratí z 6 volně ložených kabelů</t>
  </si>
  <si>
    <t>CS ÚRS 2018 01</t>
  </si>
  <si>
    <t>-1276750771</t>
  </si>
  <si>
    <t xml:space="preserve">Poznámka k položce:
zajištění kabelů v kabelovém žlabu na mostě a mimo most (demontáž + montáž kabelového žlabu)
</t>
  </si>
  <si>
    <t>50+2*10</t>
  </si>
  <si>
    <t>121101101</t>
  </si>
  <si>
    <t>Sejmutí ornice s přemístěním na vzdálenost do 50 m</t>
  </si>
  <si>
    <t>492177449</t>
  </si>
  <si>
    <t xml:space="preserve">Poznámka k položce:
odstranění travního porostu pod mostem pro provizorní podpěry, určeno z přílohy č. E.2.3			
</t>
  </si>
  <si>
    <t>2*4,5*11*0,15</t>
  </si>
  <si>
    <t>131101101</t>
  </si>
  <si>
    <t>Hloubení jam nezapažených v hornině tř. 1 a 2 objemu do 100 m3</t>
  </si>
  <si>
    <t>251057191</t>
  </si>
  <si>
    <t xml:space="preserve">Poznámka k položce:
výkopy pro provizorní podpěry na obou březích, viz příloha E.2.10			
</t>
  </si>
  <si>
    <t>2*4,5*11*0,5</t>
  </si>
  <si>
    <t>131201101</t>
  </si>
  <si>
    <t>Hloubení jam nezapažených v hornině tř. 3 objemu do 100 m3</t>
  </si>
  <si>
    <t>1423270603</t>
  </si>
  <si>
    <t xml:space="preserve">Poznámka k položce:
výkopy pro odvodnění rubu opěr 			
výkopy pro gabiony  za opěrami 
výkopy pro příčné odvodnění 
viz příloha E.2.3			
</t>
  </si>
  <si>
    <t>8,5*5,5*0,5*2</t>
  </si>
  <si>
    <t>4,2*1,0*0,5*4</t>
  </si>
  <si>
    <t>11*0,5*0,8*2</t>
  </si>
  <si>
    <t>162701105</t>
  </si>
  <si>
    <t>Vodorovné přemístění do 10000 m výkopku/sypaniny z horniny tř. 1 až 4</t>
  </si>
  <si>
    <t>55264175</t>
  </si>
  <si>
    <t xml:space="preserve">Poznámka k položce:
odvoz výkopku na skládku 			
</t>
  </si>
  <si>
    <t>63,950</t>
  </si>
  <si>
    <t>162701109</t>
  </si>
  <si>
    <t>Příplatek k vodorovnému přemístění výkopku/sypaniny z horniny tř. 1 až 4 ZKD 1000 m přes 10000 m</t>
  </si>
  <si>
    <t>-530879336</t>
  </si>
  <si>
    <t xml:space="preserve">Poznámka k položce:
</t>
  </si>
  <si>
    <t>15*63,950</t>
  </si>
  <si>
    <t>167101101</t>
  </si>
  <si>
    <t>Nakládání výkopku z hornin tř. 1 až 4 do 100 m3</t>
  </si>
  <si>
    <t>-772412696</t>
  </si>
  <si>
    <t>171101112</t>
  </si>
  <si>
    <t>Uložení sypaniny z hornin nesoudržných sypkých s vlhkostí l(d) pod 0,9 mimo aktivní zónu</t>
  </si>
  <si>
    <t>1892698014</t>
  </si>
  <si>
    <t>Poznámka k položce:
zásypy pro pláň ze štěrkodrti frakce 0-32, viz příloha E.3.2			
(přechodové oblasti)</t>
  </si>
  <si>
    <t>8,5*4,5*0,5*2</t>
  </si>
  <si>
    <t>583441690</t>
  </si>
  <si>
    <t>štěrkodrť frakce 0-32 (ŠDa) OTP ČD</t>
  </si>
  <si>
    <t>130051817</t>
  </si>
  <si>
    <t>175111101</t>
  </si>
  <si>
    <t>Obsypání potrubí ručně sypaninou bez prohození, uloženou do 3 m</t>
  </si>
  <si>
    <t>-534267030</t>
  </si>
  <si>
    <t xml:space="preserve">Poznámka k položce:
obsyp drenážní trouby			
</t>
  </si>
  <si>
    <t>11*0,5*0,7*2</t>
  </si>
  <si>
    <t>583439200</t>
  </si>
  <si>
    <t>kamenivo drcené hrubé  frakce 16-22</t>
  </si>
  <si>
    <t>1493873805</t>
  </si>
  <si>
    <t>Poznámka k položce:
pro obsyp drenážní trouby</t>
  </si>
  <si>
    <t>181301106</t>
  </si>
  <si>
    <t>Rozprostření ornice tl vrstvy do 400 mm pl do 500 m2 v rovině nebo ve svahu do 1:5</t>
  </si>
  <si>
    <t>285475988</t>
  </si>
  <si>
    <t xml:space="preserve">Poznámka k položce:
zpětné uložení vytěženého materiálu v místě provizorních podpěr			
</t>
  </si>
  <si>
    <t>2*4,5*11</t>
  </si>
  <si>
    <t>181951102</t>
  </si>
  <si>
    <t>Úprava pláně v hornině tř. 1 až 4 se zhutněním</t>
  </si>
  <si>
    <t>-403262893</t>
  </si>
  <si>
    <t xml:space="preserve">Poznámka k položce:
úprava pláně pro podklad izolace			
úprava základové spáry pod gabiony			
</t>
  </si>
  <si>
    <t>8,5*4,5*2</t>
  </si>
  <si>
    <t>4,2*1,0*4</t>
  </si>
  <si>
    <t>182201101</t>
  </si>
  <si>
    <t>Svahování násypů</t>
  </si>
  <si>
    <t>-377290799</t>
  </si>
  <si>
    <t xml:space="preserve">Poznámka k položce:
svahování násypů			
</t>
  </si>
  <si>
    <t>2*8*4</t>
  </si>
  <si>
    <t xml:space="preserve"> Zakládání</t>
  </si>
  <si>
    <t>212311111</t>
  </si>
  <si>
    <t>Obetonování vyústění příčného odvodnění včetně žlabovky</t>
  </si>
  <si>
    <t>2081666347</t>
  </si>
  <si>
    <t>212792212</t>
  </si>
  <si>
    <t>Odvodnění mostní opěry - drenážní flexibilní plastové potrubí DN 160</t>
  </si>
  <si>
    <t>1558041175</t>
  </si>
  <si>
    <t xml:space="preserve">Poznámka k položce:
drenážní potrubí, včetně výústek			
</t>
  </si>
  <si>
    <t>2*10,5</t>
  </si>
  <si>
    <t>221213121</t>
  </si>
  <si>
    <t>Vrty pro injektování za rubem ostění přenosnými kladivy hornina tř IV</t>
  </si>
  <si>
    <t>-336448058</t>
  </si>
  <si>
    <t>Poznámka k položce:
injektáž obou opěr, 2 řady (1.- šikmá; 2. vodorovná), délky vrtů 0,9m, 10 děr v jedné řadě</t>
  </si>
  <si>
    <t>0,9*10*2*2</t>
  </si>
  <si>
    <t>282604122</t>
  </si>
  <si>
    <t>Injektování aktivovanými směsmi vysokotlaké sestupné tlakem do 2 MPa</t>
  </si>
  <si>
    <t>hod</t>
  </si>
  <si>
    <t>593322571</t>
  </si>
  <si>
    <t>Poznámka k položce:
injektáž opěr</t>
  </si>
  <si>
    <t>589122000</t>
  </si>
  <si>
    <t>malta cementová injektážní z kaše CEM II 1:1</t>
  </si>
  <si>
    <t>1310302344</t>
  </si>
  <si>
    <t>275181121</t>
  </si>
  <si>
    <t>Hranice podpěrné dočasné z dřevěných pražců s mezerami 30% v 1 m - zřízení</t>
  </si>
  <si>
    <t>481926555</t>
  </si>
  <si>
    <t xml:space="preserve">Poznámka k položce:
podpěrná hranice pod pilíře provizorního podepření, viz příloha E.2.10			
</t>
  </si>
  <si>
    <t>2.6*1,6*0,32*4</t>
  </si>
  <si>
    <t>275181221</t>
  </si>
  <si>
    <t>Hranice podpěrné dočasné z dřevěných pražců s mezerami 30% v 1 m - odstranění</t>
  </si>
  <si>
    <t>273611626</t>
  </si>
  <si>
    <t>291111111</t>
  </si>
  <si>
    <t>Podklad pro zpevněné plochy z kameniva drceného 0 až 63 mm</t>
  </si>
  <si>
    <t>481147313</t>
  </si>
  <si>
    <t xml:space="preserve">Poznámka k položce:
podklad pro pražcovou rovnaninu provizorního podepření tl. 300 mm, viz příloha E.2.10			
</t>
  </si>
  <si>
    <t>4,5*11*0,3</t>
  </si>
  <si>
    <t xml:space="preserve"> Svislé a kompletní konstrukce</t>
  </si>
  <si>
    <t>326214111</t>
  </si>
  <si>
    <t>Zdivo z lomového kamene do drátěných košů gabionů s urovnáním hran</t>
  </si>
  <si>
    <t>1701119953</t>
  </si>
  <si>
    <t xml:space="preserve">Poznámka k položce:
zřízení gabionů v přechodových oblastech </t>
  </si>
  <si>
    <t>4,0*0,8*1,0*4</t>
  </si>
  <si>
    <t>451315134</t>
  </si>
  <si>
    <t>Podkladní nebo výplňová vrstva z betonu C 12/15 tl do 200 mm</t>
  </si>
  <si>
    <t>199594603</t>
  </si>
  <si>
    <t xml:space="preserve">Poznámka k položce:
podkladní beton pod gabiony		
</t>
  </si>
  <si>
    <t>4,0*1,0*0,2*4</t>
  </si>
  <si>
    <t>395901112</t>
  </si>
  <si>
    <t>Vysekání spár l do 6 m hl nad 40 do 80 mm v opěře hornina suchá</t>
  </si>
  <si>
    <t>1938219371</t>
  </si>
  <si>
    <t xml:space="preserve">Poznámka k položce:
vysekání spárování do hl. 80 mm			
</t>
  </si>
  <si>
    <t>((5,5*2+19,5)+5,82*1,285)*2</t>
  </si>
  <si>
    <t>985232111</t>
  </si>
  <si>
    <t>Hloubkové spárování zdiva aktivovanou maltou spára hl do 80 mm dl do 6 m/m2</t>
  </si>
  <si>
    <t>1573293973</t>
  </si>
  <si>
    <t>75,957</t>
  </si>
  <si>
    <t>985223212</t>
  </si>
  <si>
    <t>Přezdívání kamenného zdiva do aktivované malty přes 3 m3</t>
  </si>
  <si>
    <t>-2044540412</t>
  </si>
  <si>
    <t xml:space="preserve">Poznámka k položce:
přezdění zdiva první řada zdiva opěr a křídel			
</t>
  </si>
  <si>
    <t>(1,5+1,6)*4*0,3</t>
  </si>
  <si>
    <t>583806500</t>
  </si>
  <si>
    <t>kámen lomový žula,rula (Předklášteří) neupravený třída I netříděný žula,rula</t>
  </si>
  <si>
    <t>1879481202</t>
  </si>
  <si>
    <t>Poznámka k položce:
pro přezdívání zdiva</t>
  </si>
  <si>
    <t xml:space="preserve"> Vodorovné konstrukce</t>
  </si>
  <si>
    <t>421941521</t>
  </si>
  <si>
    <t>Demontáž podlahových plechů bez výztuh na mostech</t>
  </si>
  <si>
    <t>-295983529</t>
  </si>
  <si>
    <t xml:space="preserve">Poznámka k položce:
demontáž plechových podlah na chodnících, ve středu mostu a  hlavách mostnic			
</t>
  </si>
  <si>
    <t>0,93*47,5*2+0,815*48+0,35*48*2</t>
  </si>
  <si>
    <t>421941111</t>
  </si>
  <si>
    <t>Zřízení podlahy z plechu na mostnicích, chodnících nebo revizních lávkách</t>
  </si>
  <si>
    <t>1320058269</t>
  </si>
  <si>
    <t>Poznámka k položce:
zpětné osazení  podlah po provedení PKO  na chodnících, ve středu mostua  hlavách mostnic</t>
  </si>
  <si>
    <t>161,070</t>
  </si>
  <si>
    <t>429173114</t>
  </si>
  <si>
    <t>Přizvednutí a spuštění kcí hmotnosti přes 100 t</t>
  </si>
  <si>
    <t>612959827</t>
  </si>
  <si>
    <t>Poznámka k položce:
zdvih a spuštění nosné konstrukce, uvažovaná hmotnost 180 t (1800 kN), viz příloha E.2.10</t>
  </si>
  <si>
    <t>180</t>
  </si>
  <si>
    <t>465513156</t>
  </si>
  <si>
    <t>Dlažba svahu u opěr z upraveného lomového žulového kamene tl 200 mm do lože C 25/30 pl do 10 m2</t>
  </si>
  <si>
    <t>1327469467</t>
  </si>
  <si>
    <t xml:space="preserve">Poznámka k položce:
odláždění vyústění drenážního potrubí-  lomový kámen tl. 200mm do betonu tl. 100 mm			
odláždění u kamennných křídel a opěr -šíře 0,6m- lomový kámen tl. 200mm do betonu tl. 100 mm			</t>
  </si>
  <si>
    <t>0,9*0,7*4</t>
  </si>
  <si>
    <t>(5,0+6,0+5,0)*0,60*2</t>
  </si>
  <si>
    <t>521271921</t>
  </si>
  <si>
    <t>Dotažení mostnicového šroubu po dosednutí vlivem provozu</t>
  </si>
  <si>
    <t>2005682211</t>
  </si>
  <si>
    <t>79</t>
  </si>
  <si>
    <t>608153650</t>
  </si>
  <si>
    <t>mostnice dřevěná impregnovaná olejem DB 24x26 cm L 240 cm</t>
  </si>
  <si>
    <t>-514086023</t>
  </si>
  <si>
    <t>Poznámka k položce:
mostnice + pozednice</t>
  </si>
  <si>
    <t>(1+79+1)*0,14976</t>
  </si>
  <si>
    <t>521272215</t>
  </si>
  <si>
    <t>Demontáž mostnic s odsunem hmot mimo objekt mostu</t>
  </si>
  <si>
    <t>1186319531</t>
  </si>
  <si>
    <t>521273111</t>
  </si>
  <si>
    <t>Výroba dřevěných mostnic železničního mostu v přímé, v oblouku nebo přechodnici bez převýšení</t>
  </si>
  <si>
    <t>-1223828770</t>
  </si>
  <si>
    <t>521273211</t>
  </si>
  <si>
    <t>Montáž dřevěných mostnic železničního mostu v přímé, v oblouku nebo přechodnici bez převýšení</t>
  </si>
  <si>
    <t>-987832984</t>
  </si>
  <si>
    <t>521281111</t>
  </si>
  <si>
    <t>Výroba pozednic železničního mostu z tvrdého dřeva</t>
  </si>
  <si>
    <t>1443625826</t>
  </si>
  <si>
    <t>1+1</t>
  </si>
  <si>
    <t>521281211</t>
  </si>
  <si>
    <t>Montáž pozednic železničního mostu z tvrdého dřeva</t>
  </si>
  <si>
    <t>-55603855</t>
  </si>
  <si>
    <t>521283221</t>
  </si>
  <si>
    <t>Demontáž pozednic včetně odstranění štěrkového podsypu</t>
  </si>
  <si>
    <t>1624775559</t>
  </si>
  <si>
    <t>564231111</t>
  </si>
  <si>
    <t>Podklad nebo podsyp ze štěrkopísku ŠP tl 100 mm</t>
  </si>
  <si>
    <t>1010310651</t>
  </si>
  <si>
    <t xml:space="preserve">Poznámka k položce:
podsyp pod izolaci, viz příloha E.3.2			
</t>
  </si>
  <si>
    <t>8*4,9*2</t>
  </si>
  <si>
    <t xml:space="preserve"> Úpravy povrchů, podlahy a osazování výplní</t>
  </si>
  <si>
    <t>628613223</t>
  </si>
  <si>
    <t>Protikorozní ochrana ocelových mostních konstrukcí včetně otryskání povrchu základní a podkladní epoxidový a vrchní polyuretanový nátěr bez metalizace III. třídy</t>
  </si>
  <si>
    <t>677423562</t>
  </si>
  <si>
    <t>2123-324"podlahy"</t>
  </si>
  <si>
    <t>628613224</t>
  </si>
  <si>
    <t>Protikorozní ochrana OK mostu IV.tř.- základní a podkladní epoxidový, vrchní PU nátěr bez metalizace</t>
  </si>
  <si>
    <t>19428063</t>
  </si>
  <si>
    <t>324 "podlahy"</t>
  </si>
  <si>
    <t>783151212</t>
  </si>
  <si>
    <t>Nátěry epoxidové OK středních "B" jednonásobné a 1x email</t>
  </si>
  <si>
    <t>427333600</t>
  </si>
  <si>
    <t xml:space="preserve">Poznámka k položce:
zesílení nátěru v exponovaných místech dolních styčníků, bude provedena 1 mezivrstva tl 60 mikrometrů navíc, tl. nátěru bude v místěch zesílení celkem 340 mikrometrů. Uvažováno 15% z celkové plochy nátěru			
</t>
  </si>
  <si>
    <t>0,15*2123</t>
  </si>
  <si>
    <t>628613911</t>
  </si>
  <si>
    <t>Mechanické vyčištění hloubkové koroze mezi jednotlivými prvky OK mostů</t>
  </si>
  <si>
    <t>-1806669784</t>
  </si>
  <si>
    <t>350</t>
  </si>
  <si>
    <t>629991112</t>
  </si>
  <si>
    <t>Zatmelení spar mezi jednotlivými ocelovými prvky mostních konstrukcí s výplní</t>
  </si>
  <si>
    <t>-634311833</t>
  </si>
  <si>
    <t xml:space="preserve">Poznámka k položce:
tmelení spár po otryskání před provádění nové PKO, rozsah tmelení je odhadnut			
</t>
  </si>
  <si>
    <t>629995201</t>
  </si>
  <si>
    <t>Očištění vnějších ploch otryskáním sušeným křemičitým pískem</t>
  </si>
  <si>
    <t>-976952422</t>
  </si>
  <si>
    <t xml:space="preserve">Poznámka k položce:
otryskání kamenného povrchu opěr		
</t>
  </si>
  <si>
    <t xml:space="preserve"> Ostatní konstrukce a práce, bourání</t>
  </si>
  <si>
    <t>48</t>
  </si>
  <si>
    <t>911121211</t>
  </si>
  <si>
    <t>Výroba ocelového zábradli při opravách mostů</t>
  </si>
  <si>
    <t>-2109033982</t>
  </si>
  <si>
    <t>Poznámka k položce:
zábradlí na opěrách - 4ks  o délce 3m</t>
  </si>
  <si>
    <t>4*3</t>
  </si>
  <si>
    <t>49</t>
  </si>
  <si>
    <t>911121311</t>
  </si>
  <si>
    <t>Montáž ocelového zábradli při opravách mostů</t>
  </si>
  <si>
    <t>-1617735341</t>
  </si>
  <si>
    <t xml:space="preserve">Poznámka k položce:
zábradlí na opěrách (viz. příloha č. E.2.9)			
</t>
  </si>
  <si>
    <t>50</t>
  </si>
  <si>
    <t>911122112</t>
  </si>
  <si>
    <t>Výroba dílů - doplnění madel zábradlí na konstrukci OK</t>
  </si>
  <si>
    <t>kg</t>
  </si>
  <si>
    <t>1284398420</t>
  </si>
  <si>
    <t>Poznámka k položce:
viz příloha E.2.9</t>
  </si>
  <si>
    <t>1556</t>
  </si>
  <si>
    <t>51</t>
  </si>
  <si>
    <t>911122212</t>
  </si>
  <si>
    <t>Montáž dílů -doplnění madel zábradlí na konstrukci OK</t>
  </si>
  <si>
    <t>2025526412</t>
  </si>
  <si>
    <t>52</t>
  </si>
  <si>
    <t>429172122</t>
  </si>
  <si>
    <t>Výroba ocelových prvků pro opravu mostů nýtovaných přes 100 kg</t>
  </si>
  <si>
    <t>356998928</t>
  </si>
  <si>
    <t>Poznámka k položce:
Zesílení a výměns zkorodovaných prvků konstrukce - viz technická zpráva E.2.1 a E.2.7</t>
  </si>
  <si>
    <t>2307</t>
  </si>
  <si>
    <t>53</t>
  </si>
  <si>
    <t>429172221</t>
  </si>
  <si>
    <t>Montáž ocelových prvků pro opravu mostů nýtovaných do 100 kg</t>
  </si>
  <si>
    <t>-2137261924</t>
  </si>
  <si>
    <t>54</t>
  </si>
  <si>
    <t>936942211</t>
  </si>
  <si>
    <t>Zhotovení tabulky s letopočtem opravy mostu vložením šablony do bednění</t>
  </si>
  <si>
    <t>755292427</t>
  </si>
  <si>
    <t>55</t>
  </si>
  <si>
    <t>938905111</t>
  </si>
  <si>
    <t>Údržba OK mostů  - jednotlivá výměna nýtu</t>
  </si>
  <si>
    <t>1381713709</t>
  </si>
  <si>
    <t>Poznámka k položce:
Nýtování za tepla , nýty průměr 20-24mm - počet nýtů viz příloha E.2.7</t>
  </si>
  <si>
    <t>502</t>
  </si>
  <si>
    <t>56</t>
  </si>
  <si>
    <t>130317550.R</t>
  </si>
  <si>
    <t>Ocel profilová - různé profily (tyče ploché, úhelníky,plechy...)</t>
  </si>
  <si>
    <t>933142905</t>
  </si>
  <si>
    <t>Poznámka k položce:
prvky pro zábradlí - hmotnost viz příloha E.2.9
zesílení zkorodovaných prvků konstrukce včetně podlahových nosníků - hmotnost viz příloha E.2.7</t>
  </si>
  <si>
    <t>1,945+2,307</t>
  </si>
  <si>
    <t>57</t>
  </si>
  <si>
    <t>936171150</t>
  </si>
  <si>
    <t>Demontáž pojistných úhelníků L 160 x 160 x 40 na železničních mostech přímých nebo v oblouku</t>
  </si>
  <si>
    <t>-1344017330</t>
  </si>
  <si>
    <t>Poznámka k položce:
Demontáž pojistných úhelníků - viz příloha E.2.3
Množství měrných jednotek se určuje v metrech délky opravované mostní konstrukce</t>
  </si>
  <si>
    <t>48+2*10</t>
  </si>
  <si>
    <t>58</t>
  </si>
  <si>
    <t>936171211</t>
  </si>
  <si>
    <t>Výroba pojistných úhelníků L 160x100x14 pro kolej S 49  na mostě</t>
  </si>
  <si>
    <t>28335967</t>
  </si>
  <si>
    <t>Poznámka k položce:
úprava pojistných úhelníků  ve výbězích dle předpisu S3,díl XII</t>
  </si>
  <si>
    <t>2*10</t>
  </si>
  <si>
    <t>59</t>
  </si>
  <si>
    <t>936171311</t>
  </si>
  <si>
    <t>Montáž pojistných úhelníků L 160x100x14 v koleji S 49  na mostě</t>
  </si>
  <si>
    <t>-669074047</t>
  </si>
  <si>
    <t>Poznámka k položce:
Množství měrných jednotek se určuje v metrech délky opravované mostní konstrukce</t>
  </si>
  <si>
    <t>68</t>
  </si>
  <si>
    <t>60</t>
  </si>
  <si>
    <t>130105320</t>
  </si>
  <si>
    <t>úhelník ocelový nerovnostranný, v jakosti 11 375, 160 x 100 x 14 mm</t>
  </si>
  <si>
    <t>441899154</t>
  </si>
  <si>
    <t>Poznámka k položce:
Nové úhelníky ve výbězích za mostem 4x10m</t>
  </si>
  <si>
    <t>20*27,2*0,001</t>
  </si>
  <si>
    <t>61</t>
  </si>
  <si>
    <t>938905311</t>
  </si>
  <si>
    <t>Údržba OK mostů - očistění, nátěr, namazání ložisek</t>
  </si>
  <si>
    <t>209416874</t>
  </si>
  <si>
    <t>62</t>
  </si>
  <si>
    <t>938905312</t>
  </si>
  <si>
    <t>Údržba OK mostů - vysekání obetonávky ložisek a zalití ložiskových desek</t>
  </si>
  <si>
    <t>801313667</t>
  </si>
  <si>
    <t>63</t>
  </si>
  <si>
    <t>944611111</t>
  </si>
  <si>
    <t>Montáž ochranné plachty z textilie z umělých vláken</t>
  </si>
  <si>
    <t>946019872</t>
  </si>
  <si>
    <t xml:space="preserve">Poznámka k položce:
zaplachtování nosné konstrukce při tryskání NK, uvažována plocha obrysu zavěšeného lešení včetně horní plochy a čelních ploch			
</t>
  </si>
  <si>
    <t>7,5*48*2+6*48*2+2*60</t>
  </si>
  <si>
    <t>64</t>
  </si>
  <si>
    <t>944611211</t>
  </si>
  <si>
    <t>Příplatek k ochranné plachtě za první a ZKD den použití</t>
  </si>
  <si>
    <t>2028663374</t>
  </si>
  <si>
    <t>1416*40</t>
  </si>
  <si>
    <t>65</t>
  </si>
  <si>
    <t>944611811</t>
  </si>
  <si>
    <t>Demontáž ochranné plachty z textilie z umělých vláken</t>
  </si>
  <si>
    <t>-1474228740</t>
  </si>
  <si>
    <t>66</t>
  </si>
  <si>
    <t>944611121.R</t>
  </si>
  <si>
    <t>Montáž ochranné geotextilie</t>
  </si>
  <si>
    <t>528258603</t>
  </si>
  <si>
    <t xml:space="preserve">Poznámka k položce:
uložení na spodní část lešení pod konstrukci( jako separační vrstva) + ochrana obou břehů </t>
  </si>
  <si>
    <t>7,5*48+20*20*2</t>
  </si>
  <si>
    <t>67</t>
  </si>
  <si>
    <t>69311082</t>
  </si>
  <si>
    <t>geotextilie netkaná PP 500g/m2</t>
  </si>
  <si>
    <t>-762730740</t>
  </si>
  <si>
    <t>946211121</t>
  </si>
  <si>
    <t>Montáž lešení zavěšeného trubkového na potrubních mostech zatížení tř. 2 do 100 kg/m2 v do 10 m</t>
  </si>
  <si>
    <t>-1708210135</t>
  </si>
  <si>
    <t xml:space="preserve">Poznámka k položce:
montáž lešení na nosné konstrukci, viz příloha E.2.3			
pod podlahou nosné konstrukce			
pro tryskání hlavních nosníků			
</t>
  </si>
  <si>
    <t>7,5*47 " spodní  plocha pod konstrukcí"</t>
  </si>
  <si>
    <t>47*4*1,0*3 "okolo hlavních nosníků ( délka 47m; 4 strany; š.1,0m; 3patra)"</t>
  </si>
  <si>
    <t>69</t>
  </si>
  <si>
    <t>946211221</t>
  </si>
  <si>
    <t>Příplatek k lešení zavěšenému trubkovému na mostech 100 kg/m2 v 10 m za první a ZKD den použití</t>
  </si>
  <si>
    <t>-907463639</t>
  </si>
  <si>
    <t xml:space="preserve">Poznámka k položce:
předpoklad 40dní			
</t>
  </si>
  <si>
    <t>916,5*40</t>
  </si>
  <si>
    <t>70</t>
  </si>
  <si>
    <t>946211821</t>
  </si>
  <si>
    <t>Demontáž lešení zavěšeného trubkového na potrubních mostech zatížení tř. 2 do 100 kg/m2 v do 10 m</t>
  </si>
  <si>
    <t>-1941433782</t>
  </si>
  <si>
    <t>71</t>
  </si>
  <si>
    <t>948411121</t>
  </si>
  <si>
    <t>Zřízení podpěry dočasné kovové Pižmo výšky do 12 m</t>
  </si>
  <si>
    <t>-626371866</t>
  </si>
  <si>
    <t xml:space="preserve">Poznámka k položce:
podpěry pro provizorní podepření, viz příloha E.2.6			
</t>
  </si>
  <si>
    <t>10,4</t>
  </si>
  <si>
    <t>72</t>
  </si>
  <si>
    <t>948411221</t>
  </si>
  <si>
    <t>Odstranění podpěry dočasné kovové Pižmo výšky do 12 m</t>
  </si>
  <si>
    <t>1229463388</t>
  </si>
  <si>
    <t>73</t>
  </si>
  <si>
    <t>948411921</t>
  </si>
  <si>
    <t>Měsíční nájemné podpěry dočasné kovové Pižmo výšky do 12 m</t>
  </si>
  <si>
    <t>-1514177013</t>
  </si>
  <si>
    <t xml:space="preserve">Poznámka k položce:
předpokládaná doba nájemného 1 měsíc		
</t>
  </si>
  <si>
    <t>10,4*1,0</t>
  </si>
  <si>
    <t>74</t>
  </si>
  <si>
    <t>966075141</t>
  </si>
  <si>
    <t>Odstranění kovového zábradlí vcelku</t>
  </si>
  <si>
    <t>-1635082496</t>
  </si>
  <si>
    <t>Poznámka k položce:
odstranění stávajích zábradlí na přechodových zdech</t>
  </si>
  <si>
    <t>4*2,5</t>
  </si>
  <si>
    <t>75</t>
  </si>
  <si>
    <t>985422133</t>
  </si>
  <si>
    <t>Injektáž trhlin š do 2 mm tl do 300 mm epoxidem včetně vrtů</t>
  </si>
  <si>
    <t>-381571517</t>
  </si>
  <si>
    <t xml:space="preserve">Poznámka k položce:
Chemická injektáž trhliny v úložném kamenném bloku </t>
  </si>
  <si>
    <t>76</t>
  </si>
  <si>
    <t>245517520</t>
  </si>
  <si>
    <t>hmota injektážní epoxidová Stado Resilnjekt E1 LV, bal. 3 litry</t>
  </si>
  <si>
    <t>litr</t>
  </si>
  <si>
    <t>-1008944901</t>
  </si>
  <si>
    <t>Poznámka k položce:
Dvousložková epoxidová pryskyřice pro injektování suchých a mokrých povrchů stavebních konstrukcí.</t>
  </si>
  <si>
    <t>77</t>
  </si>
  <si>
    <t>985441123</t>
  </si>
  <si>
    <t>Přídavná šroubovitá nerezová  výztuž 2 táhla D 8 mm v drážce v cihelném zdivu hl do 70 mm</t>
  </si>
  <si>
    <t>-1854034174</t>
  </si>
  <si>
    <t>Poznámka k položce:
zpevnění trhlin  kamenů (úložné kvádry)</t>
  </si>
  <si>
    <t>78</t>
  </si>
  <si>
    <t>952711400R</t>
  </si>
  <si>
    <t>Bezpeč.značení na mostní objekty-žlutočerné šrafování</t>
  </si>
  <si>
    <t>-2092148233</t>
  </si>
  <si>
    <t>Poznámka k položce:
Žlutočerné šrafování na krajních svislicích mostu (průjezdný průřez) v celém profilu</t>
  </si>
  <si>
    <t>997</t>
  </si>
  <si>
    <t xml:space="preserve"> Přesun sutě</t>
  </si>
  <si>
    <t>997013501</t>
  </si>
  <si>
    <t>Odvoz suti a vybouraných hmot na skládku nebo meziskládku do 1 km se složením</t>
  </si>
  <si>
    <t>658900130</t>
  </si>
  <si>
    <t>8,492+69,171+116,765</t>
  </si>
  <si>
    <t>80</t>
  </si>
  <si>
    <t>997013509</t>
  </si>
  <si>
    <t>Příplatek k odvozu suti a vybouraných hmot na skládku ZKD 1 km přes 1 km</t>
  </si>
  <si>
    <t>-166506437</t>
  </si>
  <si>
    <t>194,428*125</t>
  </si>
  <si>
    <t>81</t>
  </si>
  <si>
    <t>997013822.R</t>
  </si>
  <si>
    <t>Poplatek za uložení mostnic s oleji nebo ropnými látkami na skládce (skládkovné)</t>
  </si>
  <si>
    <t>397196472</t>
  </si>
  <si>
    <t>12,131*0,7</t>
  </si>
  <si>
    <t>82</t>
  </si>
  <si>
    <t>997013831</t>
  </si>
  <si>
    <t>Poplatek za uložení stavebního směsného odpadu na skládce (skládkovné)</t>
  </si>
  <si>
    <t>-1619643794</t>
  </si>
  <si>
    <t>Poznámka k položce:
výkopek -  zemní práce, vysekávání spár, zbytky zdiva, abrazivo z otryskání opěr</t>
  </si>
  <si>
    <t>63,950+(75,957*0,08*0,03)+2,0+(75,957*0,040)</t>
  </si>
  <si>
    <t>83</t>
  </si>
  <si>
    <t>997013843</t>
  </si>
  <si>
    <t>Poplatek za uložení stavebního odpadu vytryskaného materiálu se zbytky barev (skládkovné)</t>
  </si>
  <si>
    <t>-332350695</t>
  </si>
  <si>
    <t>Poznámka k položce:
Abrazivo - otryskání OK - množství 50kg/m2</t>
  </si>
  <si>
    <t>2123*0,055</t>
  </si>
  <si>
    <t>84</t>
  </si>
  <si>
    <t>997241551</t>
  </si>
  <si>
    <t>Jízda kolejových prostředků motorový vozík MUV</t>
  </si>
  <si>
    <t>1125570638</t>
  </si>
  <si>
    <t xml:space="preserve">Poznámka k položce:
přeprava materiálu k mostnímu objektu </t>
  </si>
  <si>
    <t>3,3"km(Volary - most 59,126)"*2*60"jízd"</t>
  </si>
  <si>
    <t>85</t>
  </si>
  <si>
    <t>997241552</t>
  </si>
  <si>
    <t>Jízda kolejových prostředků přívěsný vozík</t>
  </si>
  <si>
    <t>354972623</t>
  </si>
  <si>
    <t>396</t>
  </si>
  <si>
    <t>998</t>
  </si>
  <si>
    <t xml:space="preserve"> Přesun hmot</t>
  </si>
  <si>
    <t>86</t>
  </si>
  <si>
    <t>998212111</t>
  </si>
  <si>
    <t>Přesun hmot pro mosty zděné, monolitické betonové nebo ocelové v do 20 m</t>
  </si>
  <si>
    <t>-207598195</t>
  </si>
  <si>
    <t>68,850+27,720+32,658+36,269+22,398 +26,193+136,246+8,214+0,762</t>
  </si>
  <si>
    <t>87</t>
  </si>
  <si>
    <t>998212195</t>
  </si>
  <si>
    <t>Příplatek k přesunu hmot pro mosty zděné nebo monolitické za zvětšený přesun do 5000 m</t>
  </si>
  <si>
    <t>-1475343987</t>
  </si>
  <si>
    <t>359,310</t>
  </si>
  <si>
    <t>PSV</t>
  </si>
  <si>
    <t xml:space="preserve"> Práce a dodávky PSV</t>
  </si>
  <si>
    <t>711</t>
  </si>
  <si>
    <t xml:space="preserve"> Izolace proti vodě, vlhkosti a plynům</t>
  </si>
  <si>
    <t>88</t>
  </si>
  <si>
    <t>711331382</t>
  </si>
  <si>
    <t>Provedení hydroizolace mostovek pásy na sucho AIP nebo tkaniny</t>
  </si>
  <si>
    <t>-1359151901</t>
  </si>
  <si>
    <t>Poznámka k položce:
izolace volně položená na zhutněnou vrstvu štěrkopísku - viz E.2.3</t>
  </si>
  <si>
    <t>11*6*2</t>
  </si>
  <si>
    <t>89</t>
  </si>
  <si>
    <t>628336100</t>
  </si>
  <si>
    <t>pás asfaltovaný s integrovanou ochranou,vč.spojovacího pásu,schválený systém SŽDC</t>
  </si>
  <si>
    <t>968174062</t>
  </si>
  <si>
    <t>Poznámka k položce:
na izolaci ve výbězích</t>
  </si>
  <si>
    <t>132*1,15</t>
  </si>
  <si>
    <t>90</t>
  </si>
  <si>
    <t>919726124</t>
  </si>
  <si>
    <t>Geotextilie pro ochranu, separaci a filtraci netkaná měrná hmotnost do 800 g/m2</t>
  </si>
  <si>
    <t>-180142829</t>
  </si>
  <si>
    <t>Poznámka k položce:
ochrana izolace ve výbězích</t>
  </si>
  <si>
    <t>3 - VRN</t>
  </si>
  <si>
    <t>VRN -  Vedlejší rozpočtové náklady</t>
  </si>
  <si>
    <t xml:space="preserve">    VRN1 -  Průzkumné, geodetické a projektové práce</t>
  </si>
  <si>
    <t xml:space="preserve">    VRN2 -  Příprava staveniště</t>
  </si>
  <si>
    <t xml:space="preserve">    VRN3 -  Zařízení staveniště</t>
  </si>
  <si>
    <t xml:space="preserve">    VRN4 -  Inženýrská činnost</t>
  </si>
  <si>
    <t xml:space="preserve">    VRN6 -  Územní vlivy</t>
  </si>
  <si>
    <t xml:space="preserve">    VRN7 -  Provozní vlivy</t>
  </si>
  <si>
    <t xml:space="preserve"> Vedlejší rozpočtové náklady</t>
  </si>
  <si>
    <t>VRN1</t>
  </si>
  <si>
    <t xml:space="preserve"> Průzkumné, geodetické a projektové práce</t>
  </si>
  <si>
    <t>012203000</t>
  </si>
  <si>
    <t>Geodetické práce při provádění stavby</t>
  </si>
  <si>
    <t>soubor</t>
  </si>
  <si>
    <t>1024</t>
  </si>
  <si>
    <t>1493347289</t>
  </si>
  <si>
    <t>Poznámka k položce:
zaměření mostnic, úprava GPK, zajištění prostorové polohy koleje(APK), měření PPK před zřízením BK</t>
  </si>
  <si>
    <t>012303000</t>
  </si>
  <si>
    <t>Geodetické práce po výstavbě</t>
  </si>
  <si>
    <t>-1592842832</t>
  </si>
  <si>
    <t>Poznámka k položce:
měření PPK po zřízení BK.</t>
  </si>
  <si>
    <t>013254000</t>
  </si>
  <si>
    <t>Dokumentace skutečného provedení stavby</t>
  </si>
  <si>
    <t>-439542633</t>
  </si>
  <si>
    <t>Poznámka k položce:
DSPS včetně dokumentace na zajištění prostorové polohy koleje a zřízení BK</t>
  </si>
  <si>
    <t>VRN2</t>
  </si>
  <si>
    <t xml:space="preserve"> Příprava staveniště</t>
  </si>
  <si>
    <t>020001000</t>
  </si>
  <si>
    <t>Příprava staveniště</t>
  </si>
  <si>
    <t>1423833823</t>
  </si>
  <si>
    <t>VRN3</t>
  </si>
  <si>
    <t xml:space="preserve"> Zařízení staveniště</t>
  </si>
  <si>
    <t>030001000</t>
  </si>
  <si>
    <t>Zařízení staveniště</t>
  </si>
  <si>
    <t>-821540666</t>
  </si>
  <si>
    <t>VRN4</t>
  </si>
  <si>
    <t xml:space="preserve"> Inženýrská činnost</t>
  </si>
  <si>
    <t>043002000</t>
  </si>
  <si>
    <t>Zkoušky a ostatní měření</t>
  </si>
  <si>
    <t>1374103829</t>
  </si>
  <si>
    <t>Poznámka k položce:
PCB, těžké kovy břehové partie - chemické rozbory odebraných vzorků, abrazivo z tryskání..;
2x statické zatěžovací zkoušky (před a za mostem)</t>
  </si>
  <si>
    <t>045303000</t>
  </si>
  <si>
    <t>Koordinační činnost</t>
  </si>
  <si>
    <t>454031253</t>
  </si>
  <si>
    <t>VRN6</t>
  </si>
  <si>
    <t xml:space="preserve"> Územní vlivy</t>
  </si>
  <si>
    <t>060001000</t>
  </si>
  <si>
    <t>Územní vlivy</t>
  </si>
  <si>
    <t>234120408</t>
  </si>
  <si>
    <t>Poznámka k položce:
ztížené dopravní podmínky, práce na těžce přístupných místech, doprava materiálu a mechanizace možná na pracoviště pouze po kolejích</t>
  </si>
  <si>
    <t>VRN7</t>
  </si>
  <si>
    <t xml:space="preserve"> Provozní vlivy</t>
  </si>
  <si>
    <t>070001000</t>
  </si>
  <si>
    <t>Provozní vlivy</t>
  </si>
  <si>
    <t>400372484</t>
  </si>
  <si>
    <t>Poznámka k položce:
Práce před a po výluce</t>
  </si>
  <si>
    <t>075303000</t>
  </si>
  <si>
    <t>Ochranná pásma přírodních hodnot</t>
  </si>
  <si>
    <t>2130521398</t>
  </si>
  <si>
    <t>Poznámka k položce:
Stavba se nachází v Národním parku Šumava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</si>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</sst>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pane ySplit="1" topLeftCell="A23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3" t="s">
        <v>16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7"/>
      <c r="AQ5" s="29"/>
      <c r="BE5" s="32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5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7"/>
      <c r="AQ6" s="29"/>
      <c r="BE6" s="322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22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22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2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33</v>
      </c>
      <c r="AO10" s="27"/>
      <c r="AP10" s="27"/>
      <c r="AQ10" s="29"/>
      <c r="BE10" s="322"/>
      <c r="BS10" s="22" t="s">
        <v>20</v>
      </c>
    </row>
    <row r="11" spans="1:74" ht="18.399999999999999" customHeight="1">
      <c r="B11" s="26"/>
      <c r="C11" s="27"/>
      <c r="D11" s="27"/>
      <c r="E11" s="33" t="s">
        <v>34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35</v>
      </c>
      <c r="AL11" s="27"/>
      <c r="AM11" s="27"/>
      <c r="AN11" s="33" t="s">
        <v>36</v>
      </c>
      <c r="AO11" s="27"/>
      <c r="AP11" s="27"/>
      <c r="AQ11" s="29"/>
      <c r="BE11" s="322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2"/>
      <c r="BS12" s="22" t="s">
        <v>20</v>
      </c>
    </row>
    <row r="13" spans="1:74" ht="14.45" customHeight="1">
      <c r="B13" s="26"/>
      <c r="C13" s="27"/>
      <c r="D13" s="35" t="s">
        <v>37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38</v>
      </c>
      <c r="AO13" s="27"/>
      <c r="AP13" s="27"/>
      <c r="AQ13" s="29"/>
      <c r="BE13" s="322"/>
      <c r="BS13" s="22" t="s">
        <v>20</v>
      </c>
    </row>
    <row r="14" spans="1:74">
      <c r="B14" s="26"/>
      <c r="C14" s="27"/>
      <c r="D14" s="27"/>
      <c r="E14" s="326" t="s">
        <v>38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5" t="s">
        <v>35</v>
      </c>
      <c r="AL14" s="27"/>
      <c r="AM14" s="27"/>
      <c r="AN14" s="37" t="s">
        <v>38</v>
      </c>
      <c r="AO14" s="27"/>
      <c r="AP14" s="27"/>
      <c r="AQ14" s="29"/>
      <c r="BE14" s="322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2"/>
      <c r="BS15" s="22" t="s">
        <v>6</v>
      </c>
    </row>
    <row r="16" spans="1:74" ht="14.45" customHeight="1">
      <c r="B16" s="26"/>
      <c r="C16" s="27"/>
      <c r="D16" s="35" t="s">
        <v>39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22"/>
      <c r="BS16" s="22" t="s">
        <v>6</v>
      </c>
    </row>
    <row r="17" spans="2:71" ht="18.399999999999999" customHeight="1">
      <c r="B17" s="26"/>
      <c r="C17" s="27"/>
      <c r="D17" s="27"/>
      <c r="E17" s="33" t="s">
        <v>26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35</v>
      </c>
      <c r="AL17" s="27"/>
      <c r="AM17" s="27"/>
      <c r="AN17" s="33" t="s">
        <v>22</v>
      </c>
      <c r="AO17" s="27"/>
      <c r="AP17" s="27"/>
      <c r="AQ17" s="29"/>
      <c r="BE17" s="322"/>
      <c r="BS17" s="22" t="s">
        <v>40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2"/>
      <c r="BS18" s="22" t="s">
        <v>8</v>
      </c>
    </row>
    <row r="19" spans="2:71" ht="14.45" customHeight="1">
      <c r="B19" s="26"/>
      <c r="C19" s="27"/>
      <c r="D19" s="35" t="s">
        <v>41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2"/>
      <c r="BS19" s="22" t="s">
        <v>8</v>
      </c>
    </row>
    <row r="20" spans="2:71" ht="16.5" customHeight="1">
      <c r="B20" s="26"/>
      <c r="C20" s="27"/>
      <c r="D20" s="27"/>
      <c r="E20" s="328" t="s">
        <v>22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7"/>
      <c r="AP20" s="27"/>
      <c r="AQ20" s="29"/>
      <c r="BE20" s="32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2"/>
    </row>
    <row r="23" spans="2:71" s="1" customFormat="1" ht="25.9" customHeight="1">
      <c r="B23" s="39"/>
      <c r="C23" s="40"/>
      <c r="D23" s="41" t="s">
        <v>42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9">
        <f>ROUND(AG51,2)</f>
        <v>0</v>
      </c>
      <c r="AL23" s="330"/>
      <c r="AM23" s="330"/>
      <c r="AN23" s="330"/>
      <c r="AO23" s="330"/>
      <c r="AP23" s="40"/>
      <c r="AQ23" s="43"/>
      <c r="BE23" s="32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2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1" t="s">
        <v>43</v>
      </c>
      <c r="M25" s="331"/>
      <c r="N25" s="331"/>
      <c r="O25" s="331"/>
      <c r="P25" s="40"/>
      <c r="Q25" s="40"/>
      <c r="R25" s="40"/>
      <c r="S25" s="40"/>
      <c r="T25" s="40"/>
      <c r="U25" s="40"/>
      <c r="V25" s="40"/>
      <c r="W25" s="331" t="s">
        <v>44</v>
      </c>
      <c r="X25" s="331"/>
      <c r="Y25" s="331"/>
      <c r="Z25" s="331"/>
      <c r="AA25" s="331"/>
      <c r="AB25" s="331"/>
      <c r="AC25" s="331"/>
      <c r="AD25" s="331"/>
      <c r="AE25" s="331"/>
      <c r="AF25" s="40"/>
      <c r="AG25" s="40"/>
      <c r="AH25" s="40"/>
      <c r="AI25" s="40"/>
      <c r="AJ25" s="40"/>
      <c r="AK25" s="331" t="s">
        <v>45</v>
      </c>
      <c r="AL25" s="331"/>
      <c r="AM25" s="331"/>
      <c r="AN25" s="331"/>
      <c r="AO25" s="331"/>
      <c r="AP25" s="40"/>
      <c r="AQ25" s="43"/>
      <c r="BE25" s="322"/>
    </row>
    <row r="26" spans="2:71" s="2" customFormat="1" ht="14.45" customHeight="1">
      <c r="B26" s="45"/>
      <c r="C26" s="46"/>
      <c r="D26" s="47" t="s">
        <v>46</v>
      </c>
      <c r="E26" s="46"/>
      <c r="F26" s="47" t="s">
        <v>47</v>
      </c>
      <c r="G26" s="46"/>
      <c r="H26" s="46"/>
      <c r="I26" s="46"/>
      <c r="J26" s="46"/>
      <c r="K26" s="46"/>
      <c r="L26" s="332">
        <v>0.21</v>
      </c>
      <c r="M26" s="333"/>
      <c r="N26" s="333"/>
      <c r="O26" s="333"/>
      <c r="P26" s="46"/>
      <c r="Q26" s="46"/>
      <c r="R26" s="46"/>
      <c r="S26" s="46"/>
      <c r="T26" s="46"/>
      <c r="U26" s="46"/>
      <c r="V26" s="46"/>
      <c r="W26" s="334">
        <f>ROUND(AZ51,2)</f>
        <v>0</v>
      </c>
      <c r="X26" s="333"/>
      <c r="Y26" s="333"/>
      <c r="Z26" s="333"/>
      <c r="AA26" s="333"/>
      <c r="AB26" s="333"/>
      <c r="AC26" s="333"/>
      <c r="AD26" s="333"/>
      <c r="AE26" s="333"/>
      <c r="AF26" s="46"/>
      <c r="AG26" s="46"/>
      <c r="AH26" s="46"/>
      <c r="AI26" s="46"/>
      <c r="AJ26" s="46"/>
      <c r="AK26" s="334">
        <f>ROUND(AV51,2)</f>
        <v>0</v>
      </c>
      <c r="AL26" s="333"/>
      <c r="AM26" s="333"/>
      <c r="AN26" s="333"/>
      <c r="AO26" s="333"/>
      <c r="AP26" s="46"/>
      <c r="AQ26" s="48"/>
      <c r="BE26" s="322"/>
    </row>
    <row r="27" spans="2:71" s="2" customFormat="1" ht="14.45" customHeight="1">
      <c r="B27" s="45"/>
      <c r="C27" s="46"/>
      <c r="D27" s="46"/>
      <c r="E27" s="46"/>
      <c r="F27" s="47" t="s">
        <v>48</v>
      </c>
      <c r="G27" s="46"/>
      <c r="H27" s="46"/>
      <c r="I27" s="46"/>
      <c r="J27" s="46"/>
      <c r="K27" s="46"/>
      <c r="L27" s="332">
        <v>0.15</v>
      </c>
      <c r="M27" s="333"/>
      <c r="N27" s="333"/>
      <c r="O27" s="333"/>
      <c r="P27" s="46"/>
      <c r="Q27" s="46"/>
      <c r="R27" s="46"/>
      <c r="S27" s="46"/>
      <c r="T27" s="46"/>
      <c r="U27" s="46"/>
      <c r="V27" s="46"/>
      <c r="W27" s="334">
        <f>ROUND(BA51,2)</f>
        <v>0</v>
      </c>
      <c r="X27" s="333"/>
      <c r="Y27" s="333"/>
      <c r="Z27" s="333"/>
      <c r="AA27" s="333"/>
      <c r="AB27" s="333"/>
      <c r="AC27" s="333"/>
      <c r="AD27" s="333"/>
      <c r="AE27" s="333"/>
      <c r="AF27" s="46"/>
      <c r="AG27" s="46"/>
      <c r="AH27" s="46"/>
      <c r="AI27" s="46"/>
      <c r="AJ27" s="46"/>
      <c r="AK27" s="334">
        <f>ROUND(AW51,2)</f>
        <v>0</v>
      </c>
      <c r="AL27" s="333"/>
      <c r="AM27" s="333"/>
      <c r="AN27" s="333"/>
      <c r="AO27" s="333"/>
      <c r="AP27" s="46"/>
      <c r="AQ27" s="48"/>
      <c r="BE27" s="322"/>
    </row>
    <row r="28" spans="2:71" s="2" customFormat="1" ht="14.45" hidden="1" customHeight="1">
      <c r="B28" s="45"/>
      <c r="C28" s="46"/>
      <c r="D28" s="46"/>
      <c r="E28" s="46"/>
      <c r="F28" s="47" t="s">
        <v>49</v>
      </c>
      <c r="G28" s="46"/>
      <c r="H28" s="46"/>
      <c r="I28" s="46"/>
      <c r="J28" s="46"/>
      <c r="K28" s="46"/>
      <c r="L28" s="332">
        <v>0.21</v>
      </c>
      <c r="M28" s="333"/>
      <c r="N28" s="333"/>
      <c r="O28" s="333"/>
      <c r="P28" s="46"/>
      <c r="Q28" s="46"/>
      <c r="R28" s="46"/>
      <c r="S28" s="46"/>
      <c r="T28" s="46"/>
      <c r="U28" s="46"/>
      <c r="V28" s="46"/>
      <c r="W28" s="334">
        <f>ROUND(BB51,2)</f>
        <v>0</v>
      </c>
      <c r="X28" s="333"/>
      <c r="Y28" s="333"/>
      <c r="Z28" s="333"/>
      <c r="AA28" s="333"/>
      <c r="AB28" s="333"/>
      <c r="AC28" s="333"/>
      <c r="AD28" s="333"/>
      <c r="AE28" s="333"/>
      <c r="AF28" s="46"/>
      <c r="AG28" s="46"/>
      <c r="AH28" s="46"/>
      <c r="AI28" s="46"/>
      <c r="AJ28" s="46"/>
      <c r="AK28" s="334">
        <v>0</v>
      </c>
      <c r="AL28" s="333"/>
      <c r="AM28" s="333"/>
      <c r="AN28" s="333"/>
      <c r="AO28" s="333"/>
      <c r="AP28" s="46"/>
      <c r="AQ28" s="48"/>
      <c r="BE28" s="322"/>
    </row>
    <row r="29" spans="2:71" s="2" customFormat="1" ht="14.45" hidden="1" customHeight="1">
      <c r="B29" s="45"/>
      <c r="C29" s="46"/>
      <c r="D29" s="46"/>
      <c r="E29" s="46"/>
      <c r="F29" s="47" t="s">
        <v>50</v>
      </c>
      <c r="G29" s="46"/>
      <c r="H29" s="46"/>
      <c r="I29" s="46"/>
      <c r="J29" s="46"/>
      <c r="K29" s="46"/>
      <c r="L29" s="332">
        <v>0.15</v>
      </c>
      <c r="M29" s="333"/>
      <c r="N29" s="333"/>
      <c r="O29" s="333"/>
      <c r="P29" s="46"/>
      <c r="Q29" s="46"/>
      <c r="R29" s="46"/>
      <c r="S29" s="46"/>
      <c r="T29" s="46"/>
      <c r="U29" s="46"/>
      <c r="V29" s="46"/>
      <c r="W29" s="334">
        <f>ROUND(BC51,2)</f>
        <v>0</v>
      </c>
      <c r="X29" s="333"/>
      <c r="Y29" s="333"/>
      <c r="Z29" s="333"/>
      <c r="AA29" s="333"/>
      <c r="AB29" s="333"/>
      <c r="AC29" s="333"/>
      <c r="AD29" s="333"/>
      <c r="AE29" s="333"/>
      <c r="AF29" s="46"/>
      <c r="AG29" s="46"/>
      <c r="AH29" s="46"/>
      <c r="AI29" s="46"/>
      <c r="AJ29" s="46"/>
      <c r="AK29" s="334">
        <v>0</v>
      </c>
      <c r="AL29" s="333"/>
      <c r="AM29" s="333"/>
      <c r="AN29" s="333"/>
      <c r="AO29" s="333"/>
      <c r="AP29" s="46"/>
      <c r="AQ29" s="48"/>
      <c r="BE29" s="322"/>
    </row>
    <row r="30" spans="2:71" s="2" customFormat="1" ht="14.45" hidden="1" customHeight="1">
      <c r="B30" s="45"/>
      <c r="C30" s="46"/>
      <c r="D30" s="46"/>
      <c r="E30" s="46"/>
      <c r="F30" s="47" t="s">
        <v>51</v>
      </c>
      <c r="G30" s="46"/>
      <c r="H30" s="46"/>
      <c r="I30" s="46"/>
      <c r="J30" s="46"/>
      <c r="K30" s="46"/>
      <c r="L30" s="332">
        <v>0</v>
      </c>
      <c r="M30" s="333"/>
      <c r="N30" s="333"/>
      <c r="O30" s="333"/>
      <c r="P30" s="46"/>
      <c r="Q30" s="46"/>
      <c r="R30" s="46"/>
      <c r="S30" s="46"/>
      <c r="T30" s="46"/>
      <c r="U30" s="46"/>
      <c r="V30" s="46"/>
      <c r="W30" s="334">
        <f>ROUND(BD51,2)</f>
        <v>0</v>
      </c>
      <c r="X30" s="333"/>
      <c r="Y30" s="333"/>
      <c r="Z30" s="333"/>
      <c r="AA30" s="333"/>
      <c r="AB30" s="333"/>
      <c r="AC30" s="333"/>
      <c r="AD30" s="333"/>
      <c r="AE30" s="333"/>
      <c r="AF30" s="46"/>
      <c r="AG30" s="46"/>
      <c r="AH30" s="46"/>
      <c r="AI30" s="46"/>
      <c r="AJ30" s="46"/>
      <c r="AK30" s="334">
        <v>0</v>
      </c>
      <c r="AL30" s="333"/>
      <c r="AM30" s="333"/>
      <c r="AN30" s="333"/>
      <c r="AO30" s="333"/>
      <c r="AP30" s="46"/>
      <c r="AQ30" s="48"/>
      <c r="BE30" s="32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2"/>
    </row>
    <row r="32" spans="2:71" s="1" customFormat="1" ht="25.9" customHeight="1">
      <c r="B32" s="39"/>
      <c r="C32" s="49"/>
      <c r="D32" s="50" t="s">
        <v>52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53</v>
      </c>
      <c r="U32" s="51"/>
      <c r="V32" s="51"/>
      <c r="W32" s="51"/>
      <c r="X32" s="335" t="s">
        <v>54</v>
      </c>
      <c r="Y32" s="336"/>
      <c r="Z32" s="336"/>
      <c r="AA32" s="336"/>
      <c r="AB32" s="336"/>
      <c r="AC32" s="51"/>
      <c r="AD32" s="51"/>
      <c r="AE32" s="51"/>
      <c r="AF32" s="51"/>
      <c r="AG32" s="51"/>
      <c r="AH32" s="51"/>
      <c r="AI32" s="51"/>
      <c r="AJ32" s="51"/>
      <c r="AK32" s="337">
        <f>SUM(AK23:AK30)</f>
        <v>0</v>
      </c>
      <c r="AL32" s="336"/>
      <c r="AM32" s="336"/>
      <c r="AN32" s="336"/>
      <c r="AO32" s="338"/>
      <c r="AP32" s="49"/>
      <c r="AQ32" s="53"/>
      <c r="BE32" s="32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55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65418069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9" t="str">
        <f>K6</f>
        <v>Oprava mostu v km 59,126 Volary-Černý Kříž (Dobrá)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41" t="str">
        <f>IF(AN8= "","",AN8)</f>
        <v>30. 4. 2018</v>
      </c>
      <c r="AN44" s="34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SŽDC s.o., OŘ Plzeň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39</v>
      </c>
      <c r="AJ46" s="61"/>
      <c r="AK46" s="61"/>
      <c r="AL46" s="61"/>
      <c r="AM46" s="342" t="str">
        <f>IF(E17="","",E17)</f>
        <v xml:space="preserve"> </v>
      </c>
      <c r="AN46" s="342"/>
      <c r="AO46" s="342"/>
      <c r="AP46" s="342"/>
      <c r="AQ46" s="61"/>
      <c r="AR46" s="59"/>
      <c r="AS46" s="343" t="s">
        <v>56</v>
      </c>
      <c r="AT46" s="34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37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5"/>
      <c r="AT47" s="34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7"/>
      <c r="AT48" s="34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9" t="s">
        <v>57</v>
      </c>
      <c r="D49" s="350"/>
      <c r="E49" s="350"/>
      <c r="F49" s="350"/>
      <c r="G49" s="350"/>
      <c r="H49" s="77"/>
      <c r="I49" s="351" t="s">
        <v>58</v>
      </c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2" t="s">
        <v>59</v>
      </c>
      <c r="AH49" s="350"/>
      <c r="AI49" s="350"/>
      <c r="AJ49" s="350"/>
      <c r="AK49" s="350"/>
      <c r="AL49" s="350"/>
      <c r="AM49" s="350"/>
      <c r="AN49" s="351" t="s">
        <v>60</v>
      </c>
      <c r="AO49" s="350"/>
      <c r="AP49" s="350"/>
      <c r="AQ49" s="78" t="s">
        <v>61</v>
      </c>
      <c r="AR49" s="59"/>
      <c r="AS49" s="79" t="s">
        <v>62</v>
      </c>
      <c r="AT49" s="80" t="s">
        <v>63</v>
      </c>
      <c r="AU49" s="80" t="s">
        <v>64</v>
      </c>
      <c r="AV49" s="80" t="s">
        <v>65</v>
      </c>
      <c r="AW49" s="80" t="s">
        <v>66</v>
      </c>
      <c r="AX49" s="80" t="s">
        <v>67</v>
      </c>
      <c r="AY49" s="80" t="s">
        <v>68</v>
      </c>
      <c r="AZ49" s="80" t="s">
        <v>69</v>
      </c>
      <c r="BA49" s="80" t="s">
        <v>70</v>
      </c>
      <c r="BB49" s="80" t="s">
        <v>71</v>
      </c>
      <c r="BC49" s="80" t="s">
        <v>72</v>
      </c>
      <c r="BD49" s="81" t="s">
        <v>73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74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6">
        <f>ROUND(SUM(AG52:AG55),2)</f>
        <v>0</v>
      </c>
      <c r="AH51" s="356"/>
      <c r="AI51" s="356"/>
      <c r="AJ51" s="356"/>
      <c r="AK51" s="356"/>
      <c r="AL51" s="356"/>
      <c r="AM51" s="356"/>
      <c r="AN51" s="357">
        <f>SUM(AG51,AT51)</f>
        <v>0</v>
      </c>
      <c r="AO51" s="357"/>
      <c r="AP51" s="357"/>
      <c r="AQ51" s="87" t="s">
        <v>22</v>
      </c>
      <c r="AR51" s="69"/>
      <c r="AS51" s="88">
        <f>ROUND(SUM(AS52:AS55),2)</f>
        <v>0</v>
      </c>
      <c r="AT51" s="89">
        <f>ROUND(SUM(AV51:AW51),2)</f>
        <v>0</v>
      </c>
      <c r="AU51" s="90">
        <f>ROUND(SUM(AU52:AU55),5)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ROUND(SUM(AZ52:AZ55),2)</f>
        <v>0</v>
      </c>
      <c r="BA51" s="89">
        <f>ROUND(SUM(BA52:BA55),2)</f>
        <v>0</v>
      </c>
      <c r="BB51" s="89">
        <f>ROUND(SUM(BB52:BB55),2)</f>
        <v>0</v>
      </c>
      <c r="BC51" s="89">
        <f>ROUND(SUM(BC52:BC55),2)</f>
        <v>0</v>
      </c>
      <c r="BD51" s="91">
        <f>ROUND(SUM(BD52:BD55),2)</f>
        <v>0</v>
      </c>
      <c r="BS51" s="92" t="s">
        <v>75</v>
      </c>
      <c r="BT51" s="92" t="s">
        <v>76</v>
      </c>
      <c r="BU51" s="93" t="s">
        <v>77</v>
      </c>
      <c r="BV51" s="92" t="s">
        <v>78</v>
      </c>
      <c r="BW51" s="92" t="s">
        <v>7</v>
      </c>
      <c r="BX51" s="92" t="s">
        <v>79</v>
      </c>
      <c r="CL51" s="92" t="s">
        <v>22</v>
      </c>
    </row>
    <row r="52" spans="1:91" s="5" customFormat="1" ht="16.5" customHeight="1">
      <c r="A52" s="94" t="s">
        <v>80</v>
      </c>
      <c r="B52" s="95"/>
      <c r="C52" s="96"/>
      <c r="D52" s="355" t="s">
        <v>81</v>
      </c>
      <c r="E52" s="355"/>
      <c r="F52" s="355"/>
      <c r="G52" s="355"/>
      <c r="H52" s="355"/>
      <c r="I52" s="97"/>
      <c r="J52" s="355" t="s">
        <v>82</v>
      </c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3">
        <f>'1.1 - SO 101 Železniční s...'!J27</f>
        <v>0</v>
      </c>
      <c r="AH52" s="354"/>
      <c r="AI52" s="354"/>
      <c r="AJ52" s="354"/>
      <c r="AK52" s="354"/>
      <c r="AL52" s="354"/>
      <c r="AM52" s="354"/>
      <c r="AN52" s="353">
        <f>SUM(AG52,AT52)</f>
        <v>0</v>
      </c>
      <c r="AO52" s="354"/>
      <c r="AP52" s="354"/>
      <c r="AQ52" s="98" t="s">
        <v>83</v>
      </c>
      <c r="AR52" s="99"/>
      <c r="AS52" s="100">
        <v>0</v>
      </c>
      <c r="AT52" s="101">
        <f>ROUND(SUM(AV52:AW52),2)</f>
        <v>0</v>
      </c>
      <c r="AU52" s="102">
        <f>'1.1 - SO 101 Železniční s...'!P78</f>
        <v>0</v>
      </c>
      <c r="AV52" s="101">
        <f>'1.1 - SO 101 Železniční s...'!J30</f>
        <v>0</v>
      </c>
      <c r="AW52" s="101">
        <f>'1.1 - SO 101 Železniční s...'!J31</f>
        <v>0</v>
      </c>
      <c r="AX52" s="101">
        <f>'1.1 - SO 101 Železniční s...'!J32</f>
        <v>0</v>
      </c>
      <c r="AY52" s="101">
        <f>'1.1 - SO 101 Železniční s...'!J33</f>
        <v>0</v>
      </c>
      <c r="AZ52" s="101">
        <f>'1.1 - SO 101 Železniční s...'!F30</f>
        <v>0</v>
      </c>
      <c r="BA52" s="101">
        <f>'1.1 - SO 101 Železniční s...'!F31</f>
        <v>0</v>
      </c>
      <c r="BB52" s="101">
        <f>'1.1 - SO 101 Železniční s...'!F32</f>
        <v>0</v>
      </c>
      <c r="BC52" s="101">
        <f>'1.1 - SO 101 Železniční s...'!F33</f>
        <v>0</v>
      </c>
      <c r="BD52" s="103">
        <f>'1.1 - SO 101 Železniční s...'!F34</f>
        <v>0</v>
      </c>
      <c r="BT52" s="104" t="s">
        <v>24</v>
      </c>
      <c r="BV52" s="104" t="s">
        <v>78</v>
      </c>
      <c r="BW52" s="104" t="s">
        <v>84</v>
      </c>
      <c r="BX52" s="104" t="s">
        <v>7</v>
      </c>
      <c r="CL52" s="104" t="s">
        <v>22</v>
      </c>
      <c r="CM52" s="104" t="s">
        <v>85</v>
      </c>
    </row>
    <row r="53" spans="1:91" s="5" customFormat="1" ht="31.5" customHeight="1">
      <c r="A53" s="94" t="s">
        <v>80</v>
      </c>
      <c r="B53" s="95"/>
      <c r="C53" s="96"/>
      <c r="D53" s="355" t="s">
        <v>86</v>
      </c>
      <c r="E53" s="355"/>
      <c r="F53" s="355"/>
      <c r="G53" s="355"/>
      <c r="H53" s="355"/>
      <c r="I53" s="97"/>
      <c r="J53" s="355" t="s">
        <v>87</v>
      </c>
      <c r="K53" s="355"/>
      <c r="L53" s="355"/>
      <c r="M53" s="355"/>
      <c r="N53" s="355"/>
      <c r="O53" s="355"/>
      <c r="P53" s="355"/>
      <c r="Q53" s="355"/>
      <c r="R53" s="355"/>
      <c r="S53" s="355"/>
      <c r="T53" s="355"/>
      <c r="U53" s="355"/>
      <c r="V53" s="355"/>
      <c r="W53" s="355"/>
      <c r="X53" s="355"/>
      <c r="Y53" s="355"/>
      <c r="Z53" s="355"/>
      <c r="AA53" s="355"/>
      <c r="AB53" s="355"/>
      <c r="AC53" s="355"/>
      <c r="AD53" s="355"/>
      <c r="AE53" s="355"/>
      <c r="AF53" s="355"/>
      <c r="AG53" s="353">
        <f>'1.2 - Materiál objednatel...'!J27</f>
        <v>0</v>
      </c>
      <c r="AH53" s="354"/>
      <c r="AI53" s="354"/>
      <c r="AJ53" s="354"/>
      <c r="AK53" s="354"/>
      <c r="AL53" s="354"/>
      <c r="AM53" s="354"/>
      <c r="AN53" s="353">
        <f>SUM(AG53,AT53)</f>
        <v>0</v>
      </c>
      <c r="AO53" s="354"/>
      <c r="AP53" s="354"/>
      <c r="AQ53" s="98" t="s">
        <v>83</v>
      </c>
      <c r="AR53" s="99"/>
      <c r="AS53" s="100">
        <v>0</v>
      </c>
      <c r="AT53" s="101">
        <f>ROUND(SUM(AV53:AW53),2)</f>
        <v>0</v>
      </c>
      <c r="AU53" s="102">
        <f>'1.2 - Materiál objednatel...'!P76</f>
        <v>0</v>
      </c>
      <c r="AV53" s="101">
        <f>'1.2 - Materiál objednatel...'!J30</f>
        <v>0</v>
      </c>
      <c r="AW53" s="101">
        <f>'1.2 - Materiál objednatel...'!J31</f>
        <v>0</v>
      </c>
      <c r="AX53" s="101">
        <f>'1.2 - Materiál objednatel...'!J32</f>
        <v>0</v>
      </c>
      <c r="AY53" s="101">
        <f>'1.2 - Materiál objednatel...'!J33</f>
        <v>0</v>
      </c>
      <c r="AZ53" s="101">
        <f>'1.2 - Materiál objednatel...'!F30</f>
        <v>0</v>
      </c>
      <c r="BA53" s="101">
        <f>'1.2 - Materiál objednatel...'!F31</f>
        <v>0</v>
      </c>
      <c r="BB53" s="101">
        <f>'1.2 - Materiál objednatel...'!F32</f>
        <v>0</v>
      </c>
      <c r="BC53" s="101">
        <f>'1.2 - Materiál objednatel...'!F33</f>
        <v>0</v>
      </c>
      <c r="BD53" s="103">
        <f>'1.2 - Materiál objednatel...'!F34</f>
        <v>0</v>
      </c>
      <c r="BT53" s="104" t="s">
        <v>24</v>
      </c>
      <c r="BV53" s="104" t="s">
        <v>78</v>
      </c>
      <c r="BW53" s="104" t="s">
        <v>88</v>
      </c>
      <c r="BX53" s="104" t="s">
        <v>7</v>
      </c>
      <c r="CL53" s="104" t="s">
        <v>22</v>
      </c>
      <c r="CM53" s="104" t="s">
        <v>85</v>
      </c>
    </row>
    <row r="54" spans="1:91" s="5" customFormat="1" ht="16.5" customHeight="1">
      <c r="A54" s="94" t="s">
        <v>80</v>
      </c>
      <c r="B54" s="95"/>
      <c r="C54" s="96"/>
      <c r="D54" s="355" t="s">
        <v>85</v>
      </c>
      <c r="E54" s="355"/>
      <c r="F54" s="355"/>
      <c r="G54" s="355"/>
      <c r="H54" s="355"/>
      <c r="I54" s="97"/>
      <c r="J54" s="355" t="s">
        <v>89</v>
      </c>
      <c r="K54" s="355"/>
      <c r="L54" s="355"/>
      <c r="M54" s="355"/>
      <c r="N54" s="355"/>
      <c r="O54" s="355"/>
      <c r="P54" s="355"/>
      <c r="Q54" s="355"/>
      <c r="R54" s="355"/>
      <c r="S54" s="355"/>
      <c r="T54" s="355"/>
      <c r="U54" s="355"/>
      <c r="V54" s="355"/>
      <c r="W54" s="355"/>
      <c r="X54" s="355"/>
      <c r="Y54" s="355"/>
      <c r="Z54" s="355"/>
      <c r="AA54" s="355"/>
      <c r="AB54" s="355"/>
      <c r="AC54" s="355"/>
      <c r="AD54" s="355"/>
      <c r="AE54" s="355"/>
      <c r="AF54" s="355"/>
      <c r="AG54" s="353">
        <f>'2 - SO 201- Most'!J27</f>
        <v>0</v>
      </c>
      <c r="AH54" s="354"/>
      <c r="AI54" s="354"/>
      <c r="AJ54" s="354"/>
      <c r="AK54" s="354"/>
      <c r="AL54" s="354"/>
      <c r="AM54" s="354"/>
      <c r="AN54" s="353">
        <f>SUM(AG54,AT54)</f>
        <v>0</v>
      </c>
      <c r="AO54" s="354"/>
      <c r="AP54" s="354"/>
      <c r="AQ54" s="98" t="s">
        <v>83</v>
      </c>
      <c r="AR54" s="99"/>
      <c r="AS54" s="100">
        <v>0</v>
      </c>
      <c r="AT54" s="101">
        <f>ROUND(SUM(AV54:AW54),2)</f>
        <v>0</v>
      </c>
      <c r="AU54" s="102">
        <f>'2 - SO 201- Most'!P88</f>
        <v>0</v>
      </c>
      <c r="AV54" s="101">
        <f>'2 - SO 201- Most'!J30</f>
        <v>0</v>
      </c>
      <c r="AW54" s="101">
        <f>'2 - SO 201- Most'!J31</f>
        <v>0</v>
      </c>
      <c r="AX54" s="101">
        <f>'2 - SO 201- Most'!J32</f>
        <v>0</v>
      </c>
      <c r="AY54" s="101">
        <f>'2 - SO 201- Most'!J33</f>
        <v>0</v>
      </c>
      <c r="AZ54" s="101">
        <f>'2 - SO 201- Most'!F30</f>
        <v>0</v>
      </c>
      <c r="BA54" s="101">
        <f>'2 - SO 201- Most'!F31</f>
        <v>0</v>
      </c>
      <c r="BB54" s="101">
        <f>'2 - SO 201- Most'!F32</f>
        <v>0</v>
      </c>
      <c r="BC54" s="101">
        <f>'2 - SO 201- Most'!F33</f>
        <v>0</v>
      </c>
      <c r="BD54" s="103">
        <f>'2 - SO 201- Most'!F34</f>
        <v>0</v>
      </c>
      <c r="BT54" s="104" t="s">
        <v>24</v>
      </c>
      <c r="BV54" s="104" t="s">
        <v>78</v>
      </c>
      <c r="BW54" s="104" t="s">
        <v>90</v>
      </c>
      <c r="BX54" s="104" t="s">
        <v>7</v>
      </c>
      <c r="CL54" s="104" t="s">
        <v>22</v>
      </c>
      <c r="CM54" s="104" t="s">
        <v>85</v>
      </c>
    </row>
    <row r="55" spans="1:91" s="5" customFormat="1" ht="16.5" customHeight="1">
      <c r="A55" s="94" t="s">
        <v>80</v>
      </c>
      <c r="B55" s="95"/>
      <c r="C55" s="96"/>
      <c r="D55" s="355" t="s">
        <v>91</v>
      </c>
      <c r="E55" s="355"/>
      <c r="F55" s="355"/>
      <c r="G55" s="355"/>
      <c r="H55" s="355"/>
      <c r="I55" s="97"/>
      <c r="J55" s="355" t="s">
        <v>92</v>
      </c>
      <c r="K55" s="355"/>
      <c r="L55" s="355"/>
      <c r="M55" s="355"/>
      <c r="N55" s="355"/>
      <c r="O55" s="355"/>
      <c r="P55" s="355"/>
      <c r="Q55" s="355"/>
      <c r="R55" s="355"/>
      <c r="S55" s="355"/>
      <c r="T55" s="355"/>
      <c r="U55" s="355"/>
      <c r="V55" s="355"/>
      <c r="W55" s="355"/>
      <c r="X55" s="355"/>
      <c r="Y55" s="355"/>
      <c r="Z55" s="355"/>
      <c r="AA55" s="355"/>
      <c r="AB55" s="355"/>
      <c r="AC55" s="355"/>
      <c r="AD55" s="355"/>
      <c r="AE55" s="355"/>
      <c r="AF55" s="355"/>
      <c r="AG55" s="353">
        <f>'3 - VRN'!J27</f>
        <v>0</v>
      </c>
      <c r="AH55" s="354"/>
      <c r="AI55" s="354"/>
      <c r="AJ55" s="354"/>
      <c r="AK55" s="354"/>
      <c r="AL55" s="354"/>
      <c r="AM55" s="354"/>
      <c r="AN55" s="353">
        <f>SUM(AG55,AT55)</f>
        <v>0</v>
      </c>
      <c r="AO55" s="354"/>
      <c r="AP55" s="354"/>
      <c r="AQ55" s="98" t="s">
        <v>83</v>
      </c>
      <c r="AR55" s="99"/>
      <c r="AS55" s="105">
        <v>0</v>
      </c>
      <c r="AT55" s="106">
        <f>ROUND(SUM(AV55:AW55),2)</f>
        <v>0</v>
      </c>
      <c r="AU55" s="107">
        <f>'3 - VRN'!P83</f>
        <v>0</v>
      </c>
      <c r="AV55" s="106">
        <f>'3 - VRN'!J30</f>
        <v>0</v>
      </c>
      <c r="AW55" s="106">
        <f>'3 - VRN'!J31</f>
        <v>0</v>
      </c>
      <c r="AX55" s="106">
        <f>'3 - VRN'!J32</f>
        <v>0</v>
      </c>
      <c r="AY55" s="106">
        <f>'3 - VRN'!J33</f>
        <v>0</v>
      </c>
      <c r="AZ55" s="106">
        <f>'3 - VRN'!F30</f>
        <v>0</v>
      </c>
      <c r="BA55" s="106">
        <f>'3 - VRN'!F31</f>
        <v>0</v>
      </c>
      <c r="BB55" s="106">
        <f>'3 - VRN'!F32</f>
        <v>0</v>
      </c>
      <c r="BC55" s="106">
        <f>'3 - VRN'!F33</f>
        <v>0</v>
      </c>
      <c r="BD55" s="108">
        <f>'3 - VRN'!F34</f>
        <v>0</v>
      </c>
      <c r="BT55" s="104" t="s">
        <v>24</v>
      </c>
      <c r="BV55" s="104" t="s">
        <v>78</v>
      </c>
      <c r="BW55" s="104" t="s">
        <v>93</v>
      </c>
      <c r="BX55" s="104" t="s">
        <v>7</v>
      </c>
      <c r="CL55" s="104" t="s">
        <v>22</v>
      </c>
      <c r="CM55" s="104" t="s">
        <v>85</v>
      </c>
    </row>
    <row r="56" spans="1:91" s="1" customFormat="1" ht="30" customHeight="1">
      <c r="B56" s="39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59"/>
    </row>
    <row r="57" spans="1:91" s="1" customFormat="1" ht="6.95" customHeight="1"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9"/>
    </row>
  </sheetData>
  <sheetProtection algorithmName="SHA-512" hashValue="4paoWl6Hww+2ommVkQG1JyuYcIb+EV5zDyg58y8NWAp31iXnYP0oTHDTbZDfQzY/hjgNEgTh/XYBo1eIh1E6Fw==" saltValue="rOct/QLxFAknSIDjNZG7DofgShrh0C+oKEpQI8PXUrJ4bEkPIXFqWK8Ta0i4Xh7oJCFl9jmutOIGWmYUKAi3ag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.1 - SO 101 Železniční s...'!C2" display="/"/>
    <hyperlink ref="A53" location="'1.2 - Materiál objednatel...'!C2" display="/"/>
    <hyperlink ref="A54" location="'2 - SO 201- Most'!C2" display="/"/>
    <hyperlink ref="A55" location="'3 - VR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94</v>
      </c>
      <c r="G1" s="367" t="s">
        <v>95</v>
      </c>
      <c r="H1" s="367"/>
      <c r="I1" s="113"/>
      <c r="J1" s="112" t="s">
        <v>96</v>
      </c>
      <c r="K1" s="111" t="s">
        <v>97</v>
      </c>
      <c r="L1" s="112" t="s">
        <v>98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99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Oprava mostu v km 59,126 Volary-Černý Kříž (Dobrá)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100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101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30. 4. 2018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">
        <v>33</v>
      </c>
      <c r="K14" s="43"/>
    </row>
    <row r="15" spans="1:70" s="1" customFormat="1" ht="18" customHeight="1">
      <c r="B15" s="39"/>
      <c r="C15" s="40"/>
      <c r="D15" s="40"/>
      <c r="E15" s="33" t="s">
        <v>34</v>
      </c>
      <c r="F15" s="40"/>
      <c r="G15" s="40"/>
      <c r="H15" s="40"/>
      <c r="I15" s="117" t="s">
        <v>35</v>
      </c>
      <c r="J15" s="33" t="s">
        <v>36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35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26</v>
      </c>
      <c r="F21" s="40"/>
      <c r="G21" s="40"/>
      <c r="H21" s="40"/>
      <c r="I21" s="117" t="s">
        <v>35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22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42</v>
      </c>
      <c r="E27" s="40"/>
      <c r="F27" s="40"/>
      <c r="G27" s="40"/>
      <c r="H27" s="40"/>
      <c r="I27" s="116"/>
      <c r="J27" s="126">
        <f>ROUND(J78,2)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7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8">
        <f>ROUND(SUM(BE78:BE175), 2)</f>
        <v>0</v>
      </c>
      <c r="G30" s="40"/>
      <c r="H30" s="40"/>
      <c r="I30" s="129">
        <v>0.21</v>
      </c>
      <c r="J30" s="128">
        <f>ROUND(ROUND((SUM(BE78:BE175)),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8">
        <f>ROUND(SUM(BF78:BF175), 2)</f>
        <v>0</v>
      </c>
      <c r="G31" s="40"/>
      <c r="H31" s="40"/>
      <c r="I31" s="129">
        <v>0.15</v>
      </c>
      <c r="J31" s="128">
        <f>ROUND(ROUND((SUM(BF78:BF175)),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8">
        <f>ROUND(SUM(BG78:BG175),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8">
        <f>ROUND(SUM(BH78:BH175),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8">
        <f>ROUND(SUM(BI78:BI175),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52</v>
      </c>
      <c r="E36" s="77"/>
      <c r="F36" s="77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Oprava mostu v km 59,126 Volary-Černý Kříž (Dobrá)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100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1.1 - SO 101 Železniční svršek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30. 4. 2018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SŽDC s.o., OŘ Plzeň</v>
      </c>
      <c r="G51" s="40"/>
      <c r="H51" s="40"/>
      <c r="I51" s="117" t="s">
        <v>39</v>
      </c>
      <c r="J51" s="328" t="str">
        <f>E21</f>
        <v xml:space="preserve"> 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J78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107</v>
      </c>
      <c r="E57" s="150"/>
      <c r="F57" s="150"/>
      <c r="G57" s="150"/>
      <c r="H57" s="150"/>
      <c r="I57" s="151"/>
      <c r="J57" s="152">
        <f>J79</f>
        <v>0</v>
      </c>
      <c r="K57" s="153"/>
    </row>
    <row r="58" spans="2:47" s="8" customFormat="1" ht="19.899999999999999" customHeight="1">
      <c r="B58" s="154"/>
      <c r="C58" s="155"/>
      <c r="D58" s="156" t="s">
        <v>108</v>
      </c>
      <c r="E58" s="157"/>
      <c r="F58" s="157"/>
      <c r="G58" s="157"/>
      <c r="H58" s="157"/>
      <c r="I58" s="158"/>
      <c r="J58" s="159">
        <f>J80</f>
        <v>0</v>
      </c>
      <c r="K58" s="160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16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7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0"/>
      <c r="J64" s="58"/>
      <c r="K64" s="58"/>
      <c r="L64" s="59"/>
    </row>
    <row r="65" spans="2:63" s="1" customFormat="1" ht="36.950000000000003" customHeight="1">
      <c r="B65" s="39"/>
      <c r="C65" s="60" t="s">
        <v>109</v>
      </c>
      <c r="D65" s="61"/>
      <c r="E65" s="61"/>
      <c r="F65" s="61"/>
      <c r="G65" s="61"/>
      <c r="H65" s="61"/>
      <c r="I65" s="161"/>
      <c r="J65" s="61"/>
      <c r="K65" s="61"/>
      <c r="L65" s="59"/>
    </row>
    <row r="66" spans="2:63" s="1" customFormat="1" ht="6.95" customHeight="1">
      <c r="B66" s="39"/>
      <c r="C66" s="61"/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14.45" customHeight="1">
      <c r="B67" s="39"/>
      <c r="C67" s="63" t="s">
        <v>18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16.5" customHeight="1">
      <c r="B68" s="39"/>
      <c r="C68" s="61"/>
      <c r="D68" s="61"/>
      <c r="E68" s="364" t="str">
        <f>E7</f>
        <v>Oprava mostu v km 59,126 Volary-Černý Kříž (Dobrá)</v>
      </c>
      <c r="F68" s="365"/>
      <c r="G68" s="365"/>
      <c r="H68" s="365"/>
      <c r="I68" s="161"/>
      <c r="J68" s="61"/>
      <c r="K68" s="61"/>
      <c r="L68" s="59"/>
    </row>
    <row r="69" spans="2:63" s="1" customFormat="1" ht="14.45" customHeight="1">
      <c r="B69" s="39"/>
      <c r="C69" s="63" t="s">
        <v>100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17.25" customHeight="1">
      <c r="B70" s="39"/>
      <c r="C70" s="61"/>
      <c r="D70" s="61"/>
      <c r="E70" s="339" t="str">
        <f>E9</f>
        <v>1.1 - SO 101 Železniční svršek</v>
      </c>
      <c r="F70" s="366"/>
      <c r="G70" s="366"/>
      <c r="H70" s="366"/>
      <c r="I70" s="161"/>
      <c r="J70" s="61"/>
      <c r="K70" s="61"/>
      <c r="L70" s="59"/>
    </row>
    <row r="71" spans="2:63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8" customHeight="1">
      <c r="B72" s="39"/>
      <c r="C72" s="63" t="s">
        <v>25</v>
      </c>
      <c r="D72" s="61"/>
      <c r="E72" s="61"/>
      <c r="F72" s="162" t="str">
        <f>F12</f>
        <v xml:space="preserve"> </v>
      </c>
      <c r="G72" s="61"/>
      <c r="H72" s="61"/>
      <c r="I72" s="163" t="s">
        <v>27</v>
      </c>
      <c r="J72" s="71" t="str">
        <f>IF(J12="","",J12)</f>
        <v>30. 4. 2018</v>
      </c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>
      <c r="B74" s="39"/>
      <c r="C74" s="63" t="s">
        <v>31</v>
      </c>
      <c r="D74" s="61"/>
      <c r="E74" s="61"/>
      <c r="F74" s="162" t="str">
        <f>E15</f>
        <v>SŽDC s.o., OŘ Plzeň</v>
      </c>
      <c r="G74" s="61"/>
      <c r="H74" s="61"/>
      <c r="I74" s="163" t="s">
        <v>39</v>
      </c>
      <c r="J74" s="162" t="str">
        <f>E21</f>
        <v xml:space="preserve"> </v>
      </c>
      <c r="K74" s="61"/>
      <c r="L74" s="59"/>
    </row>
    <row r="75" spans="2:63" s="1" customFormat="1" ht="14.45" customHeight="1">
      <c r="B75" s="39"/>
      <c r="C75" s="63" t="s">
        <v>37</v>
      </c>
      <c r="D75" s="61"/>
      <c r="E75" s="61"/>
      <c r="F75" s="162" t="str">
        <f>IF(E18="","",E18)</f>
        <v/>
      </c>
      <c r="G75" s="61"/>
      <c r="H75" s="61"/>
      <c r="I75" s="161"/>
      <c r="J75" s="61"/>
      <c r="K75" s="61"/>
      <c r="L75" s="59"/>
    </row>
    <row r="76" spans="2:63" s="1" customFormat="1" ht="10.3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63" s="9" customFormat="1" ht="29.25" customHeight="1">
      <c r="B77" s="164"/>
      <c r="C77" s="165" t="s">
        <v>110</v>
      </c>
      <c r="D77" s="166" t="s">
        <v>61</v>
      </c>
      <c r="E77" s="166" t="s">
        <v>57</v>
      </c>
      <c r="F77" s="166" t="s">
        <v>111</v>
      </c>
      <c r="G77" s="166" t="s">
        <v>112</v>
      </c>
      <c r="H77" s="166" t="s">
        <v>113</v>
      </c>
      <c r="I77" s="167" t="s">
        <v>114</v>
      </c>
      <c r="J77" s="166" t="s">
        <v>104</v>
      </c>
      <c r="K77" s="168" t="s">
        <v>115</v>
      </c>
      <c r="L77" s="169"/>
      <c r="M77" s="79" t="s">
        <v>116</v>
      </c>
      <c r="N77" s="80" t="s">
        <v>46</v>
      </c>
      <c r="O77" s="80" t="s">
        <v>117</v>
      </c>
      <c r="P77" s="80" t="s">
        <v>118</v>
      </c>
      <c r="Q77" s="80" t="s">
        <v>119</v>
      </c>
      <c r="R77" s="80" t="s">
        <v>120</v>
      </c>
      <c r="S77" s="80" t="s">
        <v>121</v>
      </c>
      <c r="T77" s="81" t="s">
        <v>122</v>
      </c>
    </row>
    <row r="78" spans="2:63" s="1" customFormat="1" ht="29.25" customHeight="1">
      <c r="B78" s="39"/>
      <c r="C78" s="85" t="s">
        <v>105</v>
      </c>
      <c r="D78" s="61"/>
      <c r="E78" s="61"/>
      <c r="F78" s="61"/>
      <c r="G78" s="61"/>
      <c r="H78" s="61"/>
      <c r="I78" s="161"/>
      <c r="J78" s="170">
        <f>BK78</f>
        <v>0</v>
      </c>
      <c r="K78" s="61"/>
      <c r="L78" s="59"/>
      <c r="M78" s="82"/>
      <c r="N78" s="83"/>
      <c r="O78" s="83"/>
      <c r="P78" s="171">
        <f>P79</f>
        <v>0</v>
      </c>
      <c r="Q78" s="83"/>
      <c r="R78" s="171">
        <f>R79</f>
        <v>664645.91999999993</v>
      </c>
      <c r="S78" s="83"/>
      <c r="T78" s="172">
        <f>T79</f>
        <v>0</v>
      </c>
      <c r="AT78" s="22" t="s">
        <v>75</v>
      </c>
      <c r="AU78" s="22" t="s">
        <v>106</v>
      </c>
      <c r="BK78" s="173">
        <f>BK79</f>
        <v>0</v>
      </c>
    </row>
    <row r="79" spans="2:63" s="10" customFormat="1" ht="37.35" customHeight="1">
      <c r="B79" s="174"/>
      <c r="C79" s="175"/>
      <c r="D79" s="176" t="s">
        <v>75</v>
      </c>
      <c r="E79" s="177" t="s">
        <v>123</v>
      </c>
      <c r="F79" s="177" t="s">
        <v>124</v>
      </c>
      <c r="G79" s="175"/>
      <c r="H79" s="175"/>
      <c r="I79" s="178"/>
      <c r="J79" s="179">
        <f>BK79</f>
        <v>0</v>
      </c>
      <c r="K79" s="175"/>
      <c r="L79" s="180"/>
      <c r="M79" s="181"/>
      <c r="N79" s="182"/>
      <c r="O79" s="182"/>
      <c r="P79" s="183">
        <f>P80</f>
        <v>0</v>
      </c>
      <c r="Q79" s="182"/>
      <c r="R79" s="183">
        <f>R80</f>
        <v>664645.91999999993</v>
      </c>
      <c r="S79" s="182"/>
      <c r="T79" s="184">
        <f>T80</f>
        <v>0</v>
      </c>
      <c r="AR79" s="185" t="s">
        <v>24</v>
      </c>
      <c r="AT79" s="186" t="s">
        <v>75</v>
      </c>
      <c r="AU79" s="186" t="s">
        <v>76</v>
      </c>
      <c r="AY79" s="185" t="s">
        <v>125</v>
      </c>
      <c r="BK79" s="187">
        <f>BK80</f>
        <v>0</v>
      </c>
    </row>
    <row r="80" spans="2:63" s="10" customFormat="1" ht="19.899999999999999" customHeight="1">
      <c r="B80" s="174"/>
      <c r="C80" s="175"/>
      <c r="D80" s="176" t="s">
        <v>75</v>
      </c>
      <c r="E80" s="188" t="s">
        <v>126</v>
      </c>
      <c r="F80" s="188" t="s">
        <v>127</v>
      </c>
      <c r="G80" s="175"/>
      <c r="H80" s="175"/>
      <c r="I80" s="178"/>
      <c r="J80" s="189">
        <f>BK80</f>
        <v>0</v>
      </c>
      <c r="K80" s="175"/>
      <c r="L80" s="180"/>
      <c r="M80" s="181"/>
      <c r="N80" s="182"/>
      <c r="O80" s="182"/>
      <c r="P80" s="183">
        <f>SUM(P81:P175)</f>
        <v>0</v>
      </c>
      <c r="Q80" s="182"/>
      <c r="R80" s="183">
        <f>SUM(R81:R175)</f>
        <v>664645.91999999993</v>
      </c>
      <c r="S80" s="182"/>
      <c r="T80" s="184">
        <f>SUM(T81:T175)</f>
        <v>0</v>
      </c>
      <c r="AR80" s="185" t="s">
        <v>24</v>
      </c>
      <c r="AT80" s="186" t="s">
        <v>75</v>
      </c>
      <c r="AU80" s="186" t="s">
        <v>24</v>
      </c>
      <c r="AY80" s="185" t="s">
        <v>125</v>
      </c>
      <c r="BK80" s="187">
        <f>SUM(BK81:BK175)</f>
        <v>0</v>
      </c>
    </row>
    <row r="81" spans="2:65" s="1" customFormat="1" ht="16.5" customHeight="1">
      <c r="B81" s="39"/>
      <c r="C81" s="190" t="s">
        <v>24</v>
      </c>
      <c r="D81" s="190" t="s">
        <v>128</v>
      </c>
      <c r="E81" s="191" t="s">
        <v>129</v>
      </c>
      <c r="F81" s="192" t="s">
        <v>130</v>
      </c>
      <c r="G81" s="193" t="s">
        <v>131</v>
      </c>
      <c r="H81" s="194">
        <v>265</v>
      </c>
      <c r="I81" s="195"/>
      <c r="J81" s="196">
        <f>ROUND(I81*H81,2)</f>
        <v>0</v>
      </c>
      <c r="K81" s="192" t="s">
        <v>132</v>
      </c>
      <c r="L81" s="59"/>
      <c r="M81" s="197" t="s">
        <v>22</v>
      </c>
      <c r="N81" s="198" t="s">
        <v>47</v>
      </c>
      <c r="O81" s="40"/>
      <c r="P81" s="199">
        <f>O81*H81</f>
        <v>0</v>
      </c>
      <c r="Q81" s="199">
        <v>0</v>
      </c>
      <c r="R81" s="199">
        <f>Q81*H81</f>
        <v>0</v>
      </c>
      <c r="S81" s="199">
        <v>0</v>
      </c>
      <c r="T81" s="200">
        <f>S81*H81</f>
        <v>0</v>
      </c>
      <c r="AR81" s="22" t="s">
        <v>133</v>
      </c>
      <c r="AT81" s="22" t="s">
        <v>128</v>
      </c>
      <c r="AU81" s="22" t="s">
        <v>85</v>
      </c>
      <c r="AY81" s="22" t="s">
        <v>125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2" t="s">
        <v>24</v>
      </c>
      <c r="BK81" s="201">
        <f>ROUND(I81*H81,2)</f>
        <v>0</v>
      </c>
      <c r="BL81" s="22" t="s">
        <v>133</v>
      </c>
      <c r="BM81" s="22" t="s">
        <v>134</v>
      </c>
    </row>
    <row r="82" spans="2:65" s="11" customFormat="1" ht="13.5">
      <c r="B82" s="202"/>
      <c r="C82" s="203"/>
      <c r="D82" s="204" t="s">
        <v>135</v>
      </c>
      <c r="E82" s="205" t="s">
        <v>22</v>
      </c>
      <c r="F82" s="206" t="s">
        <v>136</v>
      </c>
      <c r="G82" s="203"/>
      <c r="H82" s="207">
        <v>265</v>
      </c>
      <c r="I82" s="208"/>
      <c r="J82" s="203"/>
      <c r="K82" s="203"/>
      <c r="L82" s="209"/>
      <c r="M82" s="210"/>
      <c r="N82" s="211"/>
      <c r="O82" s="211"/>
      <c r="P82" s="211"/>
      <c r="Q82" s="211"/>
      <c r="R82" s="211"/>
      <c r="S82" s="211"/>
      <c r="T82" s="212"/>
      <c r="AT82" s="213" t="s">
        <v>135</v>
      </c>
      <c r="AU82" s="213" t="s">
        <v>85</v>
      </c>
      <c r="AV82" s="11" t="s">
        <v>85</v>
      </c>
      <c r="AW82" s="11" t="s">
        <v>40</v>
      </c>
      <c r="AX82" s="11" t="s">
        <v>24</v>
      </c>
      <c r="AY82" s="213" t="s">
        <v>125</v>
      </c>
    </row>
    <row r="83" spans="2:65" s="1" customFormat="1" ht="25.5" customHeight="1">
      <c r="B83" s="39"/>
      <c r="C83" s="214" t="s">
        <v>85</v>
      </c>
      <c r="D83" s="214" t="s">
        <v>137</v>
      </c>
      <c r="E83" s="215" t="s">
        <v>138</v>
      </c>
      <c r="F83" s="216" t="s">
        <v>139</v>
      </c>
      <c r="G83" s="217" t="s">
        <v>140</v>
      </c>
      <c r="H83" s="218">
        <v>26.5</v>
      </c>
      <c r="I83" s="219"/>
      <c r="J83" s="220">
        <f>ROUND(I83*H83,2)</f>
        <v>0</v>
      </c>
      <c r="K83" s="216" t="s">
        <v>132</v>
      </c>
      <c r="L83" s="221"/>
      <c r="M83" s="222" t="s">
        <v>22</v>
      </c>
      <c r="N83" s="223" t="s">
        <v>47</v>
      </c>
      <c r="O83" s="40"/>
      <c r="P83" s="199">
        <f>O83*H83</f>
        <v>0</v>
      </c>
      <c r="Q83" s="199">
        <v>1000</v>
      </c>
      <c r="R83" s="199">
        <f>Q83*H83</f>
        <v>26500</v>
      </c>
      <c r="S83" s="199">
        <v>0</v>
      </c>
      <c r="T83" s="200">
        <f>S83*H83</f>
        <v>0</v>
      </c>
      <c r="AR83" s="22" t="s">
        <v>141</v>
      </c>
      <c r="AT83" s="22" t="s">
        <v>137</v>
      </c>
      <c r="AU83" s="22" t="s">
        <v>85</v>
      </c>
      <c r="AY83" s="22" t="s">
        <v>125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2" t="s">
        <v>24</v>
      </c>
      <c r="BK83" s="201">
        <f>ROUND(I83*H83,2)</f>
        <v>0</v>
      </c>
      <c r="BL83" s="22" t="s">
        <v>133</v>
      </c>
      <c r="BM83" s="22" t="s">
        <v>142</v>
      </c>
    </row>
    <row r="84" spans="2:65" s="11" customFormat="1" ht="13.5">
      <c r="B84" s="202"/>
      <c r="C84" s="203"/>
      <c r="D84" s="204" t="s">
        <v>135</v>
      </c>
      <c r="E84" s="205" t="s">
        <v>22</v>
      </c>
      <c r="F84" s="206" t="s">
        <v>143</v>
      </c>
      <c r="G84" s="203"/>
      <c r="H84" s="207">
        <v>26.5</v>
      </c>
      <c r="I84" s="208"/>
      <c r="J84" s="203"/>
      <c r="K84" s="203"/>
      <c r="L84" s="209"/>
      <c r="M84" s="210"/>
      <c r="N84" s="211"/>
      <c r="O84" s="211"/>
      <c r="P84" s="211"/>
      <c r="Q84" s="211"/>
      <c r="R84" s="211"/>
      <c r="S84" s="211"/>
      <c r="T84" s="212"/>
      <c r="AT84" s="213" t="s">
        <v>135</v>
      </c>
      <c r="AU84" s="213" t="s">
        <v>85</v>
      </c>
      <c r="AV84" s="11" t="s">
        <v>85</v>
      </c>
      <c r="AW84" s="11" t="s">
        <v>40</v>
      </c>
      <c r="AX84" s="11" t="s">
        <v>24</v>
      </c>
      <c r="AY84" s="213" t="s">
        <v>125</v>
      </c>
    </row>
    <row r="85" spans="2:65" s="1" customFormat="1" ht="25.5" customHeight="1">
      <c r="B85" s="39"/>
      <c r="C85" s="190" t="s">
        <v>91</v>
      </c>
      <c r="D85" s="190" t="s">
        <v>128</v>
      </c>
      <c r="E85" s="191" t="s">
        <v>144</v>
      </c>
      <c r="F85" s="192" t="s">
        <v>145</v>
      </c>
      <c r="G85" s="193" t="s">
        <v>146</v>
      </c>
      <c r="H85" s="194">
        <v>0.26500000000000001</v>
      </c>
      <c r="I85" s="195"/>
      <c r="J85" s="196">
        <f>ROUND(I85*H85,2)</f>
        <v>0</v>
      </c>
      <c r="K85" s="192" t="s">
        <v>132</v>
      </c>
      <c r="L85" s="59"/>
      <c r="M85" s="197" t="s">
        <v>22</v>
      </c>
      <c r="N85" s="198" t="s">
        <v>47</v>
      </c>
      <c r="O85" s="40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2" t="s">
        <v>133</v>
      </c>
      <c r="AT85" s="22" t="s">
        <v>128</v>
      </c>
      <c r="AU85" s="22" t="s">
        <v>85</v>
      </c>
      <c r="AY85" s="22" t="s">
        <v>125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2" t="s">
        <v>24</v>
      </c>
      <c r="BK85" s="201">
        <f>ROUND(I85*H85,2)</f>
        <v>0</v>
      </c>
      <c r="BL85" s="22" t="s">
        <v>133</v>
      </c>
      <c r="BM85" s="22" t="s">
        <v>147</v>
      </c>
    </row>
    <row r="86" spans="2:65" s="11" customFormat="1" ht="13.5">
      <c r="B86" s="202"/>
      <c r="C86" s="203"/>
      <c r="D86" s="204" t="s">
        <v>135</v>
      </c>
      <c r="E86" s="205" t="s">
        <v>22</v>
      </c>
      <c r="F86" s="206" t="s">
        <v>148</v>
      </c>
      <c r="G86" s="203"/>
      <c r="H86" s="207">
        <v>0.26500000000000001</v>
      </c>
      <c r="I86" s="208"/>
      <c r="J86" s="203"/>
      <c r="K86" s="203"/>
      <c r="L86" s="209"/>
      <c r="M86" s="210"/>
      <c r="N86" s="211"/>
      <c r="O86" s="211"/>
      <c r="P86" s="211"/>
      <c r="Q86" s="211"/>
      <c r="R86" s="211"/>
      <c r="S86" s="211"/>
      <c r="T86" s="212"/>
      <c r="AT86" s="213" t="s">
        <v>135</v>
      </c>
      <c r="AU86" s="213" t="s">
        <v>85</v>
      </c>
      <c r="AV86" s="11" t="s">
        <v>85</v>
      </c>
      <c r="AW86" s="11" t="s">
        <v>40</v>
      </c>
      <c r="AX86" s="11" t="s">
        <v>24</v>
      </c>
      <c r="AY86" s="213" t="s">
        <v>125</v>
      </c>
    </row>
    <row r="87" spans="2:65" s="1" customFormat="1" ht="16.5" customHeight="1">
      <c r="B87" s="39"/>
      <c r="C87" s="190" t="s">
        <v>133</v>
      </c>
      <c r="D87" s="190" t="s">
        <v>128</v>
      </c>
      <c r="E87" s="191" t="s">
        <v>149</v>
      </c>
      <c r="F87" s="192" t="s">
        <v>150</v>
      </c>
      <c r="G87" s="193" t="s">
        <v>151</v>
      </c>
      <c r="H87" s="194">
        <v>4</v>
      </c>
      <c r="I87" s="195"/>
      <c r="J87" s="196">
        <f>ROUND(I87*H87,2)</f>
        <v>0</v>
      </c>
      <c r="K87" s="192" t="s">
        <v>132</v>
      </c>
      <c r="L87" s="59"/>
      <c r="M87" s="197" t="s">
        <v>22</v>
      </c>
      <c r="N87" s="198" t="s">
        <v>47</v>
      </c>
      <c r="O87" s="40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2" t="s">
        <v>133</v>
      </c>
      <c r="AT87" s="22" t="s">
        <v>128</v>
      </c>
      <c r="AU87" s="22" t="s">
        <v>85</v>
      </c>
      <c r="AY87" s="22" t="s">
        <v>125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2" t="s">
        <v>24</v>
      </c>
      <c r="BK87" s="201">
        <f>ROUND(I87*H87,2)</f>
        <v>0</v>
      </c>
      <c r="BL87" s="22" t="s">
        <v>133</v>
      </c>
      <c r="BM87" s="22" t="s">
        <v>152</v>
      </c>
    </row>
    <row r="88" spans="2:65" s="1" customFormat="1" ht="27">
      <c r="B88" s="39"/>
      <c r="C88" s="61"/>
      <c r="D88" s="204" t="s">
        <v>153</v>
      </c>
      <c r="E88" s="61"/>
      <c r="F88" s="224" t="s">
        <v>154</v>
      </c>
      <c r="G88" s="61"/>
      <c r="H88" s="61"/>
      <c r="I88" s="161"/>
      <c r="J88" s="61"/>
      <c r="K88" s="61"/>
      <c r="L88" s="59"/>
      <c r="M88" s="225"/>
      <c r="N88" s="40"/>
      <c r="O88" s="40"/>
      <c r="P88" s="40"/>
      <c r="Q88" s="40"/>
      <c r="R88" s="40"/>
      <c r="S88" s="40"/>
      <c r="T88" s="76"/>
      <c r="AT88" s="22" t="s">
        <v>153</v>
      </c>
      <c r="AU88" s="22" t="s">
        <v>85</v>
      </c>
    </row>
    <row r="89" spans="2:65" s="1" customFormat="1" ht="16.5" customHeight="1">
      <c r="B89" s="39"/>
      <c r="C89" s="190" t="s">
        <v>126</v>
      </c>
      <c r="D89" s="190" t="s">
        <v>128</v>
      </c>
      <c r="E89" s="191" t="s">
        <v>155</v>
      </c>
      <c r="F89" s="192" t="s">
        <v>156</v>
      </c>
      <c r="G89" s="193" t="s">
        <v>151</v>
      </c>
      <c r="H89" s="194">
        <v>42</v>
      </c>
      <c r="I89" s="195"/>
      <c r="J89" s="196">
        <f>ROUND(I89*H89,2)</f>
        <v>0</v>
      </c>
      <c r="K89" s="192" t="s">
        <v>132</v>
      </c>
      <c r="L89" s="59"/>
      <c r="M89" s="197" t="s">
        <v>22</v>
      </c>
      <c r="N89" s="198" t="s">
        <v>47</v>
      </c>
      <c r="O89" s="40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133</v>
      </c>
      <c r="AT89" s="22" t="s">
        <v>128</v>
      </c>
      <c r="AU89" s="22" t="s">
        <v>85</v>
      </c>
      <c r="AY89" s="22" t="s">
        <v>125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24</v>
      </c>
      <c r="BK89" s="201">
        <f>ROUND(I89*H89,2)</f>
        <v>0</v>
      </c>
      <c r="BL89" s="22" t="s">
        <v>133</v>
      </c>
      <c r="BM89" s="22" t="s">
        <v>157</v>
      </c>
    </row>
    <row r="90" spans="2:65" s="1" customFormat="1" ht="27">
      <c r="B90" s="39"/>
      <c r="C90" s="61"/>
      <c r="D90" s="204" t="s">
        <v>153</v>
      </c>
      <c r="E90" s="61"/>
      <c r="F90" s="224" t="s">
        <v>154</v>
      </c>
      <c r="G90" s="61"/>
      <c r="H90" s="61"/>
      <c r="I90" s="161"/>
      <c r="J90" s="61"/>
      <c r="K90" s="61"/>
      <c r="L90" s="59"/>
      <c r="M90" s="225"/>
      <c r="N90" s="40"/>
      <c r="O90" s="40"/>
      <c r="P90" s="40"/>
      <c r="Q90" s="40"/>
      <c r="R90" s="40"/>
      <c r="S90" s="40"/>
      <c r="T90" s="76"/>
      <c r="AT90" s="22" t="s">
        <v>153</v>
      </c>
      <c r="AU90" s="22" t="s">
        <v>85</v>
      </c>
    </row>
    <row r="91" spans="2:65" s="1" customFormat="1" ht="16.5" customHeight="1">
      <c r="B91" s="39"/>
      <c r="C91" s="190" t="s">
        <v>158</v>
      </c>
      <c r="D91" s="190" t="s">
        <v>128</v>
      </c>
      <c r="E91" s="191" t="s">
        <v>159</v>
      </c>
      <c r="F91" s="192" t="s">
        <v>160</v>
      </c>
      <c r="G91" s="193" t="s">
        <v>146</v>
      </c>
      <c r="H91" s="194">
        <v>0.26500000000000001</v>
      </c>
      <c r="I91" s="195"/>
      <c r="J91" s="196">
        <f>ROUND(I91*H91,2)</f>
        <v>0</v>
      </c>
      <c r="K91" s="192" t="s">
        <v>132</v>
      </c>
      <c r="L91" s="59"/>
      <c r="M91" s="197" t="s">
        <v>22</v>
      </c>
      <c r="N91" s="198" t="s">
        <v>47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133</v>
      </c>
      <c r="AT91" s="22" t="s">
        <v>128</v>
      </c>
      <c r="AU91" s="22" t="s">
        <v>85</v>
      </c>
      <c r="AY91" s="22" t="s">
        <v>125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24</v>
      </c>
      <c r="BK91" s="201">
        <f>ROUND(I91*H91,2)</f>
        <v>0</v>
      </c>
      <c r="BL91" s="22" t="s">
        <v>133</v>
      </c>
      <c r="BM91" s="22" t="s">
        <v>161</v>
      </c>
    </row>
    <row r="92" spans="2:65" s="1" customFormat="1" ht="25.5" customHeight="1">
      <c r="B92" s="39"/>
      <c r="C92" s="214" t="s">
        <v>162</v>
      </c>
      <c r="D92" s="214" t="s">
        <v>137</v>
      </c>
      <c r="E92" s="215" t="s">
        <v>163</v>
      </c>
      <c r="F92" s="216" t="s">
        <v>164</v>
      </c>
      <c r="G92" s="217" t="s">
        <v>140</v>
      </c>
      <c r="H92" s="218">
        <v>593.6</v>
      </c>
      <c r="I92" s="219"/>
      <c r="J92" s="220">
        <f>ROUND(I92*H92,2)</f>
        <v>0</v>
      </c>
      <c r="K92" s="216" t="s">
        <v>132</v>
      </c>
      <c r="L92" s="221"/>
      <c r="M92" s="222" t="s">
        <v>22</v>
      </c>
      <c r="N92" s="223" t="s">
        <v>47</v>
      </c>
      <c r="O92" s="40"/>
      <c r="P92" s="199">
        <f>O92*H92</f>
        <v>0</v>
      </c>
      <c r="Q92" s="199">
        <v>1000</v>
      </c>
      <c r="R92" s="199">
        <f>Q92*H92</f>
        <v>593600</v>
      </c>
      <c r="S92" s="199">
        <v>0</v>
      </c>
      <c r="T92" s="200">
        <f>S92*H92</f>
        <v>0</v>
      </c>
      <c r="AR92" s="22" t="s">
        <v>141</v>
      </c>
      <c r="AT92" s="22" t="s">
        <v>137</v>
      </c>
      <c r="AU92" s="22" t="s">
        <v>85</v>
      </c>
      <c r="AY92" s="22" t="s">
        <v>125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24</v>
      </c>
      <c r="BK92" s="201">
        <f>ROUND(I92*H92,2)</f>
        <v>0</v>
      </c>
      <c r="BL92" s="22" t="s">
        <v>133</v>
      </c>
      <c r="BM92" s="22" t="s">
        <v>165</v>
      </c>
    </row>
    <row r="93" spans="2:65" s="11" customFormat="1" ht="13.5">
      <c r="B93" s="202"/>
      <c r="C93" s="203"/>
      <c r="D93" s="204" t="s">
        <v>135</v>
      </c>
      <c r="E93" s="205" t="s">
        <v>22</v>
      </c>
      <c r="F93" s="206" t="s">
        <v>166</v>
      </c>
      <c r="G93" s="203"/>
      <c r="H93" s="207">
        <v>593.6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135</v>
      </c>
      <c r="AU93" s="213" t="s">
        <v>85</v>
      </c>
      <c r="AV93" s="11" t="s">
        <v>85</v>
      </c>
      <c r="AW93" s="11" t="s">
        <v>40</v>
      </c>
      <c r="AX93" s="11" t="s">
        <v>24</v>
      </c>
      <c r="AY93" s="213" t="s">
        <v>125</v>
      </c>
    </row>
    <row r="94" spans="2:65" s="1" customFormat="1" ht="25.5" customHeight="1">
      <c r="B94" s="39"/>
      <c r="C94" s="190" t="s">
        <v>141</v>
      </c>
      <c r="D94" s="190" t="s">
        <v>128</v>
      </c>
      <c r="E94" s="191" t="s">
        <v>167</v>
      </c>
      <c r="F94" s="192" t="s">
        <v>168</v>
      </c>
      <c r="G94" s="193" t="s">
        <v>146</v>
      </c>
      <c r="H94" s="194">
        <v>2.1999999999999999E-2</v>
      </c>
      <c r="I94" s="195"/>
      <c r="J94" s="196">
        <f>ROUND(I94*H94,2)</f>
        <v>0</v>
      </c>
      <c r="K94" s="192" t="s">
        <v>132</v>
      </c>
      <c r="L94" s="59"/>
      <c r="M94" s="197" t="s">
        <v>22</v>
      </c>
      <c r="N94" s="198" t="s">
        <v>47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2" t="s">
        <v>133</v>
      </c>
      <c r="AT94" s="22" t="s">
        <v>128</v>
      </c>
      <c r="AU94" s="22" t="s">
        <v>85</v>
      </c>
      <c r="AY94" s="22" t="s">
        <v>125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24</v>
      </c>
      <c r="BK94" s="201">
        <f>ROUND(I94*H94,2)</f>
        <v>0</v>
      </c>
      <c r="BL94" s="22" t="s">
        <v>133</v>
      </c>
      <c r="BM94" s="22" t="s">
        <v>169</v>
      </c>
    </row>
    <row r="95" spans="2:65" s="11" customFormat="1" ht="13.5">
      <c r="B95" s="202"/>
      <c r="C95" s="203"/>
      <c r="D95" s="204" t="s">
        <v>135</v>
      </c>
      <c r="E95" s="205" t="s">
        <v>22</v>
      </c>
      <c r="F95" s="206" t="s">
        <v>170</v>
      </c>
      <c r="G95" s="203"/>
      <c r="H95" s="207">
        <v>2.1999999999999999E-2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135</v>
      </c>
      <c r="AU95" s="213" t="s">
        <v>85</v>
      </c>
      <c r="AV95" s="11" t="s">
        <v>85</v>
      </c>
      <c r="AW95" s="11" t="s">
        <v>40</v>
      </c>
      <c r="AX95" s="11" t="s">
        <v>24</v>
      </c>
      <c r="AY95" s="213" t="s">
        <v>125</v>
      </c>
    </row>
    <row r="96" spans="2:65" s="1" customFormat="1" ht="25.5" customHeight="1">
      <c r="B96" s="39"/>
      <c r="C96" s="214" t="s">
        <v>171</v>
      </c>
      <c r="D96" s="214" t="s">
        <v>137</v>
      </c>
      <c r="E96" s="215" t="s">
        <v>172</v>
      </c>
      <c r="F96" s="216" t="s">
        <v>173</v>
      </c>
      <c r="G96" s="217" t="s">
        <v>151</v>
      </c>
      <c r="H96" s="218">
        <v>32</v>
      </c>
      <c r="I96" s="219"/>
      <c r="J96" s="220">
        <f>ROUND(I96*H96,2)</f>
        <v>0</v>
      </c>
      <c r="K96" s="216" t="s">
        <v>132</v>
      </c>
      <c r="L96" s="221"/>
      <c r="M96" s="222" t="s">
        <v>22</v>
      </c>
      <c r="N96" s="223" t="s">
        <v>47</v>
      </c>
      <c r="O96" s="40"/>
      <c r="P96" s="199">
        <f>O96*H96</f>
        <v>0</v>
      </c>
      <c r="Q96" s="199">
        <v>103</v>
      </c>
      <c r="R96" s="199">
        <f>Q96*H96</f>
        <v>3296</v>
      </c>
      <c r="S96" s="199">
        <v>0</v>
      </c>
      <c r="T96" s="200">
        <f>S96*H96</f>
        <v>0</v>
      </c>
      <c r="AR96" s="22" t="s">
        <v>141</v>
      </c>
      <c r="AT96" s="22" t="s">
        <v>137</v>
      </c>
      <c r="AU96" s="22" t="s">
        <v>85</v>
      </c>
      <c r="AY96" s="22" t="s">
        <v>125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24</v>
      </c>
      <c r="BK96" s="201">
        <f>ROUND(I96*H96,2)</f>
        <v>0</v>
      </c>
      <c r="BL96" s="22" t="s">
        <v>133</v>
      </c>
      <c r="BM96" s="22" t="s">
        <v>174</v>
      </c>
    </row>
    <row r="97" spans="2:65" s="1" customFormat="1" ht="16.5" customHeight="1">
      <c r="B97" s="39"/>
      <c r="C97" s="214" t="s">
        <v>29</v>
      </c>
      <c r="D97" s="214" t="s">
        <v>137</v>
      </c>
      <c r="E97" s="215" t="s">
        <v>175</v>
      </c>
      <c r="F97" s="216" t="s">
        <v>176</v>
      </c>
      <c r="G97" s="217" t="s">
        <v>151</v>
      </c>
      <c r="H97" s="218">
        <v>64</v>
      </c>
      <c r="I97" s="219"/>
      <c r="J97" s="220">
        <f>ROUND(I97*H97,2)</f>
        <v>0</v>
      </c>
      <c r="K97" s="216" t="s">
        <v>132</v>
      </c>
      <c r="L97" s="221"/>
      <c r="M97" s="222" t="s">
        <v>22</v>
      </c>
      <c r="N97" s="223" t="s">
        <v>47</v>
      </c>
      <c r="O97" s="40"/>
      <c r="P97" s="199">
        <f>O97*H97</f>
        <v>0</v>
      </c>
      <c r="Q97" s="199">
        <v>8.52</v>
      </c>
      <c r="R97" s="199">
        <f>Q97*H97</f>
        <v>545.28</v>
      </c>
      <c r="S97" s="199">
        <v>0</v>
      </c>
      <c r="T97" s="200">
        <f>S97*H97</f>
        <v>0</v>
      </c>
      <c r="AR97" s="22" t="s">
        <v>141</v>
      </c>
      <c r="AT97" s="22" t="s">
        <v>137</v>
      </c>
      <c r="AU97" s="22" t="s">
        <v>85</v>
      </c>
      <c r="AY97" s="22" t="s">
        <v>125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24</v>
      </c>
      <c r="BK97" s="201">
        <f>ROUND(I97*H97,2)</f>
        <v>0</v>
      </c>
      <c r="BL97" s="22" t="s">
        <v>133</v>
      </c>
      <c r="BM97" s="22" t="s">
        <v>177</v>
      </c>
    </row>
    <row r="98" spans="2:65" s="11" customFormat="1" ht="13.5">
      <c r="B98" s="202"/>
      <c r="C98" s="203"/>
      <c r="D98" s="204" t="s">
        <v>135</v>
      </c>
      <c r="E98" s="205" t="s">
        <v>22</v>
      </c>
      <c r="F98" s="206" t="s">
        <v>178</v>
      </c>
      <c r="G98" s="203"/>
      <c r="H98" s="207">
        <v>64</v>
      </c>
      <c r="I98" s="208"/>
      <c r="J98" s="203"/>
      <c r="K98" s="203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135</v>
      </c>
      <c r="AU98" s="213" t="s">
        <v>85</v>
      </c>
      <c r="AV98" s="11" t="s">
        <v>85</v>
      </c>
      <c r="AW98" s="11" t="s">
        <v>40</v>
      </c>
      <c r="AX98" s="11" t="s">
        <v>24</v>
      </c>
      <c r="AY98" s="213" t="s">
        <v>125</v>
      </c>
    </row>
    <row r="99" spans="2:65" s="1" customFormat="1" ht="25.5" customHeight="1">
      <c r="B99" s="39"/>
      <c r="C99" s="214" t="s">
        <v>179</v>
      </c>
      <c r="D99" s="214" t="s">
        <v>137</v>
      </c>
      <c r="E99" s="215" t="s">
        <v>180</v>
      </c>
      <c r="F99" s="216" t="s">
        <v>181</v>
      </c>
      <c r="G99" s="217" t="s">
        <v>151</v>
      </c>
      <c r="H99" s="218">
        <v>64</v>
      </c>
      <c r="I99" s="219"/>
      <c r="J99" s="220">
        <f>ROUND(I99*H99,2)</f>
        <v>0</v>
      </c>
      <c r="K99" s="216" t="s">
        <v>132</v>
      </c>
      <c r="L99" s="221"/>
      <c r="M99" s="222" t="s">
        <v>22</v>
      </c>
      <c r="N99" s="223" t="s">
        <v>47</v>
      </c>
      <c r="O99" s="40"/>
      <c r="P99" s="199">
        <f>O99*H99</f>
        <v>0</v>
      </c>
      <c r="Q99" s="199">
        <v>0.09</v>
      </c>
      <c r="R99" s="199">
        <f>Q99*H99</f>
        <v>5.76</v>
      </c>
      <c r="S99" s="199">
        <v>0</v>
      </c>
      <c r="T99" s="200">
        <f>S99*H99</f>
        <v>0</v>
      </c>
      <c r="AR99" s="22" t="s">
        <v>141</v>
      </c>
      <c r="AT99" s="22" t="s">
        <v>137</v>
      </c>
      <c r="AU99" s="22" t="s">
        <v>85</v>
      </c>
      <c r="AY99" s="22" t="s">
        <v>125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24</v>
      </c>
      <c r="BK99" s="201">
        <f>ROUND(I99*H99,2)</f>
        <v>0</v>
      </c>
      <c r="BL99" s="22" t="s">
        <v>133</v>
      </c>
      <c r="BM99" s="22" t="s">
        <v>182</v>
      </c>
    </row>
    <row r="100" spans="2:65" s="11" customFormat="1" ht="13.5">
      <c r="B100" s="202"/>
      <c r="C100" s="203"/>
      <c r="D100" s="204" t="s">
        <v>135</v>
      </c>
      <c r="E100" s="205" t="s">
        <v>22</v>
      </c>
      <c r="F100" s="206" t="s">
        <v>183</v>
      </c>
      <c r="G100" s="203"/>
      <c r="H100" s="207">
        <v>64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135</v>
      </c>
      <c r="AU100" s="213" t="s">
        <v>85</v>
      </c>
      <c r="AV100" s="11" t="s">
        <v>85</v>
      </c>
      <c r="AW100" s="11" t="s">
        <v>40</v>
      </c>
      <c r="AX100" s="11" t="s">
        <v>24</v>
      </c>
      <c r="AY100" s="213" t="s">
        <v>125</v>
      </c>
    </row>
    <row r="101" spans="2:65" s="1" customFormat="1" ht="16.5" customHeight="1">
      <c r="B101" s="39"/>
      <c r="C101" s="214" t="s">
        <v>184</v>
      </c>
      <c r="D101" s="214" t="s">
        <v>137</v>
      </c>
      <c r="E101" s="215" t="s">
        <v>185</v>
      </c>
      <c r="F101" s="216" t="s">
        <v>186</v>
      </c>
      <c r="G101" s="217" t="s">
        <v>151</v>
      </c>
      <c r="H101" s="218">
        <v>256</v>
      </c>
      <c r="I101" s="219"/>
      <c r="J101" s="220">
        <f>ROUND(I101*H101,2)</f>
        <v>0</v>
      </c>
      <c r="K101" s="216" t="s">
        <v>132</v>
      </c>
      <c r="L101" s="221"/>
      <c r="M101" s="222" t="s">
        <v>22</v>
      </c>
      <c r="N101" s="223" t="s">
        <v>47</v>
      </c>
      <c r="O101" s="40"/>
      <c r="P101" s="199">
        <f>O101*H101</f>
        <v>0</v>
      </c>
      <c r="Q101" s="199">
        <v>0.52</v>
      </c>
      <c r="R101" s="199">
        <f>Q101*H101</f>
        <v>133.12</v>
      </c>
      <c r="S101" s="199">
        <v>0</v>
      </c>
      <c r="T101" s="200">
        <f>S101*H101</f>
        <v>0</v>
      </c>
      <c r="AR101" s="22" t="s">
        <v>141</v>
      </c>
      <c r="AT101" s="22" t="s">
        <v>137</v>
      </c>
      <c r="AU101" s="22" t="s">
        <v>85</v>
      </c>
      <c r="AY101" s="22" t="s">
        <v>125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24</v>
      </c>
      <c r="BK101" s="201">
        <f>ROUND(I101*H101,2)</f>
        <v>0</v>
      </c>
      <c r="BL101" s="22" t="s">
        <v>133</v>
      </c>
      <c r="BM101" s="22" t="s">
        <v>187</v>
      </c>
    </row>
    <row r="102" spans="2:65" s="11" customFormat="1" ht="13.5">
      <c r="B102" s="202"/>
      <c r="C102" s="203"/>
      <c r="D102" s="204" t="s">
        <v>135</v>
      </c>
      <c r="E102" s="205" t="s">
        <v>22</v>
      </c>
      <c r="F102" s="206" t="s">
        <v>188</v>
      </c>
      <c r="G102" s="203"/>
      <c r="H102" s="207">
        <v>256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135</v>
      </c>
      <c r="AU102" s="213" t="s">
        <v>85</v>
      </c>
      <c r="AV102" s="11" t="s">
        <v>85</v>
      </c>
      <c r="AW102" s="11" t="s">
        <v>40</v>
      </c>
      <c r="AX102" s="11" t="s">
        <v>24</v>
      </c>
      <c r="AY102" s="213" t="s">
        <v>125</v>
      </c>
    </row>
    <row r="103" spans="2:65" s="1" customFormat="1" ht="25.5" customHeight="1">
      <c r="B103" s="39"/>
      <c r="C103" s="190" t="s">
        <v>189</v>
      </c>
      <c r="D103" s="190" t="s">
        <v>128</v>
      </c>
      <c r="E103" s="191" t="s">
        <v>190</v>
      </c>
      <c r="F103" s="192" t="s">
        <v>191</v>
      </c>
      <c r="G103" s="193" t="s">
        <v>146</v>
      </c>
      <c r="H103" s="194">
        <v>0.24299999999999999</v>
      </c>
      <c r="I103" s="195"/>
      <c r="J103" s="196">
        <f>ROUND(I103*H103,2)</f>
        <v>0</v>
      </c>
      <c r="K103" s="192" t="s">
        <v>132</v>
      </c>
      <c r="L103" s="59"/>
      <c r="M103" s="197" t="s">
        <v>22</v>
      </c>
      <c r="N103" s="198" t="s">
        <v>47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133</v>
      </c>
      <c r="AT103" s="22" t="s">
        <v>128</v>
      </c>
      <c r="AU103" s="22" t="s">
        <v>85</v>
      </c>
      <c r="AY103" s="22" t="s">
        <v>125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24</v>
      </c>
      <c r="BK103" s="201">
        <f>ROUND(I103*H103,2)</f>
        <v>0</v>
      </c>
      <c r="BL103" s="22" t="s">
        <v>133</v>
      </c>
      <c r="BM103" s="22" t="s">
        <v>192</v>
      </c>
    </row>
    <row r="104" spans="2:65" s="11" customFormat="1" ht="13.5">
      <c r="B104" s="202"/>
      <c r="C104" s="203"/>
      <c r="D104" s="204" t="s">
        <v>135</v>
      </c>
      <c r="E104" s="205" t="s">
        <v>22</v>
      </c>
      <c r="F104" s="206" t="s">
        <v>193</v>
      </c>
      <c r="G104" s="203"/>
      <c r="H104" s="207">
        <v>0.24299999999999999</v>
      </c>
      <c r="I104" s="208"/>
      <c r="J104" s="203"/>
      <c r="K104" s="203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135</v>
      </c>
      <c r="AU104" s="213" t="s">
        <v>85</v>
      </c>
      <c r="AV104" s="11" t="s">
        <v>85</v>
      </c>
      <c r="AW104" s="11" t="s">
        <v>40</v>
      </c>
      <c r="AX104" s="11" t="s">
        <v>24</v>
      </c>
      <c r="AY104" s="213" t="s">
        <v>125</v>
      </c>
    </row>
    <row r="105" spans="2:65" s="1" customFormat="1" ht="16.5" customHeight="1">
      <c r="B105" s="39"/>
      <c r="C105" s="190" t="s">
        <v>194</v>
      </c>
      <c r="D105" s="190" t="s">
        <v>128</v>
      </c>
      <c r="E105" s="191" t="s">
        <v>195</v>
      </c>
      <c r="F105" s="192" t="s">
        <v>196</v>
      </c>
      <c r="G105" s="193" t="s">
        <v>197</v>
      </c>
      <c r="H105" s="194">
        <v>62.5</v>
      </c>
      <c r="I105" s="195"/>
      <c r="J105" s="196">
        <f>ROUND(I105*H105,2)</f>
        <v>0</v>
      </c>
      <c r="K105" s="192" t="s">
        <v>132</v>
      </c>
      <c r="L105" s="59"/>
      <c r="M105" s="197" t="s">
        <v>22</v>
      </c>
      <c r="N105" s="198" t="s">
        <v>47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133</v>
      </c>
      <c r="AT105" s="22" t="s">
        <v>128</v>
      </c>
      <c r="AU105" s="22" t="s">
        <v>85</v>
      </c>
      <c r="AY105" s="22" t="s">
        <v>125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24</v>
      </c>
      <c r="BK105" s="201">
        <f>ROUND(I105*H105,2)</f>
        <v>0</v>
      </c>
      <c r="BL105" s="22" t="s">
        <v>133</v>
      </c>
      <c r="BM105" s="22" t="s">
        <v>198</v>
      </c>
    </row>
    <row r="106" spans="2:65" s="1" customFormat="1" ht="16.5" customHeight="1">
      <c r="B106" s="39"/>
      <c r="C106" s="214" t="s">
        <v>10</v>
      </c>
      <c r="D106" s="214" t="s">
        <v>137</v>
      </c>
      <c r="E106" s="215" t="s">
        <v>199</v>
      </c>
      <c r="F106" s="216" t="s">
        <v>200</v>
      </c>
      <c r="G106" s="217" t="s">
        <v>151</v>
      </c>
      <c r="H106" s="218">
        <v>1</v>
      </c>
      <c r="I106" s="219"/>
      <c r="J106" s="220">
        <f>ROUND(I106*H106,2)</f>
        <v>0</v>
      </c>
      <c r="K106" s="216" t="s">
        <v>132</v>
      </c>
      <c r="L106" s="221"/>
      <c r="M106" s="222" t="s">
        <v>22</v>
      </c>
      <c r="N106" s="223" t="s">
        <v>47</v>
      </c>
      <c r="O106" s="40"/>
      <c r="P106" s="199">
        <f>O106*H106</f>
        <v>0</v>
      </c>
      <c r="Q106" s="199">
        <v>1234.75</v>
      </c>
      <c r="R106" s="199">
        <f>Q106*H106</f>
        <v>1234.75</v>
      </c>
      <c r="S106" s="199">
        <v>0</v>
      </c>
      <c r="T106" s="200">
        <f>S106*H106</f>
        <v>0</v>
      </c>
      <c r="AR106" s="22" t="s">
        <v>141</v>
      </c>
      <c r="AT106" s="22" t="s">
        <v>137</v>
      </c>
      <c r="AU106" s="22" t="s">
        <v>85</v>
      </c>
      <c r="AY106" s="22" t="s">
        <v>125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24</v>
      </c>
      <c r="BK106" s="201">
        <f>ROUND(I106*H106,2)</f>
        <v>0</v>
      </c>
      <c r="BL106" s="22" t="s">
        <v>133</v>
      </c>
      <c r="BM106" s="22" t="s">
        <v>201</v>
      </c>
    </row>
    <row r="107" spans="2:65" s="11" customFormat="1" ht="13.5">
      <c r="B107" s="202"/>
      <c r="C107" s="203"/>
      <c r="D107" s="204" t="s">
        <v>135</v>
      </c>
      <c r="E107" s="205" t="s">
        <v>22</v>
      </c>
      <c r="F107" s="206" t="s">
        <v>24</v>
      </c>
      <c r="G107" s="203"/>
      <c r="H107" s="207">
        <v>1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135</v>
      </c>
      <c r="AU107" s="213" t="s">
        <v>85</v>
      </c>
      <c r="AV107" s="11" t="s">
        <v>85</v>
      </c>
      <c r="AW107" s="11" t="s">
        <v>40</v>
      </c>
      <c r="AX107" s="11" t="s">
        <v>24</v>
      </c>
      <c r="AY107" s="213" t="s">
        <v>125</v>
      </c>
    </row>
    <row r="108" spans="2:65" s="1" customFormat="1" ht="25.5" customHeight="1">
      <c r="B108" s="39"/>
      <c r="C108" s="214" t="s">
        <v>202</v>
      </c>
      <c r="D108" s="214" t="s">
        <v>137</v>
      </c>
      <c r="E108" s="215" t="s">
        <v>203</v>
      </c>
      <c r="F108" s="216" t="s">
        <v>204</v>
      </c>
      <c r="G108" s="217" t="s">
        <v>151</v>
      </c>
      <c r="H108" s="218">
        <v>8</v>
      </c>
      <c r="I108" s="219"/>
      <c r="J108" s="220">
        <f>ROUND(I108*H108,2)</f>
        <v>0</v>
      </c>
      <c r="K108" s="216" t="s">
        <v>132</v>
      </c>
      <c r="L108" s="221"/>
      <c r="M108" s="222" t="s">
        <v>22</v>
      </c>
      <c r="N108" s="223" t="s">
        <v>47</v>
      </c>
      <c r="O108" s="40"/>
      <c r="P108" s="199">
        <f>O108*H108</f>
        <v>0</v>
      </c>
      <c r="Q108" s="199">
        <v>3704.25</v>
      </c>
      <c r="R108" s="199">
        <f>Q108*H108</f>
        <v>29634</v>
      </c>
      <c r="S108" s="199">
        <v>0</v>
      </c>
      <c r="T108" s="200">
        <f>S108*H108</f>
        <v>0</v>
      </c>
      <c r="AR108" s="22" t="s">
        <v>141</v>
      </c>
      <c r="AT108" s="22" t="s">
        <v>137</v>
      </c>
      <c r="AU108" s="22" t="s">
        <v>85</v>
      </c>
      <c r="AY108" s="22" t="s">
        <v>125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24</v>
      </c>
      <c r="BK108" s="201">
        <f>ROUND(I108*H108,2)</f>
        <v>0</v>
      </c>
      <c r="BL108" s="22" t="s">
        <v>133</v>
      </c>
      <c r="BM108" s="22" t="s">
        <v>205</v>
      </c>
    </row>
    <row r="109" spans="2:65" s="1" customFormat="1" ht="25.5" customHeight="1">
      <c r="B109" s="39"/>
      <c r="C109" s="214" t="s">
        <v>206</v>
      </c>
      <c r="D109" s="214" t="s">
        <v>137</v>
      </c>
      <c r="E109" s="215" t="s">
        <v>207</v>
      </c>
      <c r="F109" s="216" t="s">
        <v>208</v>
      </c>
      <c r="G109" s="217" t="s">
        <v>151</v>
      </c>
      <c r="H109" s="218">
        <v>1912</v>
      </c>
      <c r="I109" s="219"/>
      <c r="J109" s="220">
        <f>ROUND(I109*H109,2)</f>
        <v>0</v>
      </c>
      <c r="K109" s="216" t="s">
        <v>132</v>
      </c>
      <c r="L109" s="221"/>
      <c r="M109" s="222" t="s">
        <v>22</v>
      </c>
      <c r="N109" s="223" t="s">
        <v>47</v>
      </c>
      <c r="O109" s="40"/>
      <c r="P109" s="199">
        <f>O109*H109</f>
        <v>0</v>
      </c>
      <c r="Q109" s="199">
        <v>1.23</v>
      </c>
      <c r="R109" s="199">
        <f>Q109*H109</f>
        <v>2351.7599999999998</v>
      </c>
      <c r="S109" s="199">
        <v>0</v>
      </c>
      <c r="T109" s="200">
        <f>S109*H109</f>
        <v>0</v>
      </c>
      <c r="AR109" s="22" t="s">
        <v>141</v>
      </c>
      <c r="AT109" s="22" t="s">
        <v>137</v>
      </c>
      <c r="AU109" s="22" t="s">
        <v>85</v>
      </c>
      <c r="AY109" s="22" t="s">
        <v>125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24</v>
      </c>
      <c r="BK109" s="201">
        <f>ROUND(I109*H109,2)</f>
        <v>0</v>
      </c>
      <c r="BL109" s="22" t="s">
        <v>133</v>
      </c>
      <c r="BM109" s="22" t="s">
        <v>209</v>
      </c>
    </row>
    <row r="110" spans="2:65" s="1" customFormat="1" ht="27">
      <c r="B110" s="39"/>
      <c r="C110" s="61"/>
      <c r="D110" s="204" t="s">
        <v>153</v>
      </c>
      <c r="E110" s="61"/>
      <c r="F110" s="224" t="s">
        <v>210</v>
      </c>
      <c r="G110" s="61"/>
      <c r="H110" s="61"/>
      <c r="I110" s="161"/>
      <c r="J110" s="61"/>
      <c r="K110" s="61"/>
      <c r="L110" s="59"/>
      <c r="M110" s="225"/>
      <c r="N110" s="40"/>
      <c r="O110" s="40"/>
      <c r="P110" s="40"/>
      <c r="Q110" s="40"/>
      <c r="R110" s="40"/>
      <c r="S110" s="40"/>
      <c r="T110" s="76"/>
      <c r="AT110" s="22" t="s">
        <v>153</v>
      </c>
      <c r="AU110" s="22" t="s">
        <v>85</v>
      </c>
    </row>
    <row r="111" spans="2:65" s="11" customFormat="1" ht="13.5">
      <c r="B111" s="202"/>
      <c r="C111" s="203"/>
      <c r="D111" s="204" t="s">
        <v>135</v>
      </c>
      <c r="E111" s="205" t="s">
        <v>22</v>
      </c>
      <c r="F111" s="206" t="s">
        <v>211</v>
      </c>
      <c r="G111" s="203"/>
      <c r="H111" s="207">
        <v>1912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135</v>
      </c>
      <c r="AU111" s="213" t="s">
        <v>85</v>
      </c>
      <c r="AV111" s="11" t="s">
        <v>85</v>
      </c>
      <c r="AW111" s="11" t="s">
        <v>40</v>
      </c>
      <c r="AX111" s="11" t="s">
        <v>76</v>
      </c>
      <c r="AY111" s="213" t="s">
        <v>125</v>
      </c>
    </row>
    <row r="112" spans="2:65" s="12" customFormat="1" ht="13.5">
      <c r="B112" s="226"/>
      <c r="C112" s="227"/>
      <c r="D112" s="204" t="s">
        <v>135</v>
      </c>
      <c r="E112" s="228" t="s">
        <v>22</v>
      </c>
      <c r="F112" s="229" t="s">
        <v>212</v>
      </c>
      <c r="G112" s="227"/>
      <c r="H112" s="230">
        <v>1912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135</v>
      </c>
      <c r="AU112" s="236" t="s">
        <v>85</v>
      </c>
      <c r="AV112" s="12" t="s">
        <v>133</v>
      </c>
      <c r="AW112" s="12" t="s">
        <v>40</v>
      </c>
      <c r="AX112" s="12" t="s">
        <v>24</v>
      </c>
      <c r="AY112" s="236" t="s">
        <v>125</v>
      </c>
    </row>
    <row r="113" spans="2:65" s="1" customFormat="1" ht="25.5" customHeight="1">
      <c r="B113" s="39"/>
      <c r="C113" s="214" t="s">
        <v>213</v>
      </c>
      <c r="D113" s="214" t="s">
        <v>137</v>
      </c>
      <c r="E113" s="215" t="s">
        <v>214</v>
      </c>
      <c r="F113" s="216" t="s">
        <v>215</v>
      </c>
      <c r="G113" s="217" t="s">
        <v>151</v>
      </c>
      <c r="H113" s="218">
        <v>956</v>
      </c>
      <c r="I113" s="219"/>
      <c r="J113" s="220">
        <f>ROUND(I113*H113,2)</f>
        <v>0</v>
      </c>
      <c r="K113" s="216" t="s">
        <v>132</v>
      </c>
      <c r="L113" s="221"/>
      <c r="M113" s="222" t="s">
        <v>22</v>
      </c>
      <c r="N113" s="223" t="s">
        <v>47</v>
      </c>
      <c r="O113" s="40"/>
      <c r="P113" s="199">
        <f>O113*H113</f>
        <v>0</v>
      </c>
      <c r="Q113" s="199">
        <v>0.18</v>
      </c>
      <c r="R113" s="199">
        <f>Q113*H113</f>
        <v>172.07999999999998</v>
      </c>
      <c r="S113" s="199">
        <v>0</v>
      </c>
      <c r="T113" s="200">
        <f>S113*H113</f>
        <v>0</v>
      </c>
      <c r="AR113" s="22" t="s">
        <v>141</v>
      </c>
      <c r="AT113" s="22" t="s">
        <v>137</v>
      </c>
      <c r="AU113" s="22" t="s">
        <v>85</v>
      </c>
      <c r="AY113" s="22" t="s">
        <v>125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24</v>
      </c>
      <c r="BK113" s="201">
        <f>ROUND(I113*H113,2)</f>
        <v>0</v>
      </c>
      <c r="BL113" s="22" t="s">
        <v>133</v>
      </c>
      <c r="BM113" s="22" t="s">
        <v>216</v>
      </c>
    </row>
    <row r="114" spans="2:65" s="1" customFormat="1" ht="27">
      <c r="B114" s="39"/>
      <c r="C114" s="61"/>
      <c r="D114" s="204" t="s">
        <v>153</v>
      </c>
      <c r="E114" s="61"/>
      <c r="F114" s="224" t="s">
        <v>210</v>
      </c>
      <c r="G114" s="61"/>
      <c r="H114" s="61"/>
      <c r="I114" s="161"/>
      <c r="J114" s="61"/>
      <c r="K114" s="61"/>
      <c r="L114" s="59"/>
      <c r="M114" s="225"/>
      <c r="N114" s="40"/>
      <c r="O114" s="40"/>
      <c r="P114" s="40"/>
      <c r="Q114" s="40"/>
      <c r="R114" s="40"/>
      <c r="S114" s="40"/>
      <c r="T114" s="76"/>
      <c r="AT114" s="22" t="s">
        <v>153</v>
      </c>
      <c r="AU114" s="22" t="s">
        <v>85</v>
      </c>
    </row>
    <row r="115" spans="2:65" s="11" customFormat="1" ht="13.5">
      <c r="B115" s="202"/>
      <c r="C115" s="203"/>
      <c r="D115" s="204" t="s">
        <v>135</v>
      </c>
      <c r="E115" s="205" t="s">
        <v>22</v>
      </c>
      <c r="F115" s="206" t="s">
        <v>217</v>
      </c>
      <c r="G115" s="203"/>
      <c r="H115" s="207">
        <v>956</v>
      </c>
      <c r="I115" s="208"/>
      <c r="J115" s="203"/>
      <c r="K115" s="203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135</v>
      </c>
      <c r="AU115" s="213" t="s">
        <v>85</v>
      </c>
      <c r="AV115" s="11" t="s">
        <v>85</v>
      </c>
      <c r="AW115" s="11" t="s">
        <v>40</v>
      </c>
      <c r="AX115" s="11" t="s">
        <v>24</v>
      </c>
      <c r="AY115" s="213" t="s">
        <v>125</v>
      </c>
    </row>
    <row r="116" spans="2:65" s="1" customFormat="1" ht="16.5" customHeight="1">
      <c r="B116" s="39"/>
      <c r="C116" s="190" t="s">
        <v>218</v>
      </c>
      <c r="D116" s="190" t="s">
        <v>128</v>
      </c>
      <c r="E116" s="191" t="s">
        <v>219</v>
      </c>
      <c r="F116" s="192" t="s">
        <v>220</v>
      </c>
      <c r="G116" s="193" t="s">
        <v>221</v>
      </c>
      <c r="H116" s="194">
        <v>4</v>
      </c>
      <c r="I116" s="195"/>
      <c r="J116" s="196">
        <f>ROUND(I116*H116,2)</f>
        <v>0</v>
      </c>
      <c r="K116" s="192" t="s">
        <v>132</v>
      </c>
      <c r="L116" s="59"/>
      <c r="M116" s="197" t="s">
        <v>22</v>
      </c>
      <c r="N116" s="198" t="s">
        <v>47</v>
      </c>
      <c r="O116" s="40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22" t="s">
        <v>133</v>
      </c>
      <c r="AT116" s="22" t="s">
        <v>128</v>
      </c>
      <c r="AU116" s="22" t="s">
        <v>85</v>
      </c>
      <c r="AY116" s="22" t="s">
        <v>125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24</v>
      </c>
      <c r="BK116" s="201">
        <f>ROUND(I116*H116,2)</f>
        <v>0</v>
      </c>
      <c r="BL116" s="22" t="s">
        <v>133</v>
      </c>
      <c r="BM116" s="22" t="s">
        <v>222</v>
      </c>
    </row>
    <row r="117" spans="2:65" s="1" customFormat="1" ht="16.5" customHeight="1">
      <c r="B117" s="39"/>
      <c r="C117" s="190" t="s">
        <v>223</v>
      </c>
      <c r="D117" s="190" t="s">
        <v>128</v>
      </c>
      <c r="E117" s="191" t="s">
        <v>224</v>
      </c>
      <c r="F117" s="192" t="s">
        <v>225</v>
      </c>
      <c r="G117" s="193" t="s">
        <v>221</v>
      </c>
      <c r="H117" s="194">
        <v>4</v>
      </c>
      <c r="I117" s="195"/>
      <c r="J117" s="196">
        <f>ROUND(I117*H117,2)</f>
        <v>0</v>
      </c>
      <c r="K117" s="192" t="s">
        <v>132</v>
      </c>
      <c r="L117" s="59"/>
      <c r="M117" s="197" t="s">
        <v>22</v>
      </c>
      <c r="N117" s="198" t="s">
        <v>47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133</v>
      </c>
      <c r="AT117" s="22" t="s">
        <v>128</v>
      </c>
      <c r="AU117" s="22" t="s">
        <v>85</v>
      </c>
      <c r="AY117" s="22" t="s">
        <v>125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24</v>
      </c>
      <c r="BK117" s="201">
        <f>ROUND(I117*H117,2)</f>
        <v>0</v>
      </c>
      <c r="BL117" s="22" t="s">
        <v>133</v>
      </c>
      <c r="BM117" s="22" t="s">
        <v>226</v>
      </c>
    </row>
    <row r="118" spans="2:65" s="1" customFormat="1" ht="25.5" customHeight="1">
      <c r="B118" s="39"/>
      <c r="C118" s="214" t="s">
        <v>9</v>
      </c>
      <c r="D118" s="214" t="s">
        <v>137</v>
      </c>
      <c r="E118" s="215" t="s">
        <v>227</v>
      </c>
      <c r="F118" s="216" t="s">
        <v>228</v>
      </c>
      <c r="G118" s="217" t="s">
        <v>151</v>
      </c>
      <c r="H118" s="218">
        <v>16</v>
      </c>
      <c r="I118" s="219"/>
      <c r="J118" s="220">
        <f>ROUND(I118*H118,2)</f>
        <v>0</v>
      </c>
      <c r="K118" s="216" t="s">
        <v>132</v>
      </c>
      <c r="L118" s="221"/>
      <c r="M118" s="222" t="s">
        <v>22</v>
      </c>
      <c r="N118" s="223" t="s">
        <v>47</v>
      </c>
      <c r="O118" s="40"/>
      <c r="P118" s="199">
        <f>O118*H118</f>
        <v>0</v>
      </c>
      <c r="Q118" s="199">
        <v>17.96</v>
      </c>
      <c r="R118" s="199">
        <f>Q118*H118</f>
        <v>287.36</v>
      </c>
      <c r="S118" s="199">
        <v>0</v>
      </c>
      <c r="T118" s="200">
        <f>S118*H118</f>
        <v>0</v>
      </c>
      <c r="AR118" s="22" t="s">
        <v>141</v>
      </c>
      <c r="AT118" s="22" t="s">
        <v>137</v>
      </c>
      <c r="AU118" s="22" t="s">
        <v>85</v>
      </c>
      <c r="AY118" s="22" t="s">
        <v>125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24</v>
      </c>
      <c r="BK118" s="201">
        <f>ROUND(I118*H118,2)</f>
        <v>0</v>
      </c>
      <c r="BL118" s="22" t="s">
        <v>133</v>
      </c>
      <c r="BM118" s="22" t="s">
        <v>229</v>
      </c>
    </row>
    <row r="119" spans="2:65" s="1" customFormat="1" ht="16.5" customHeight="1">
      <c r="B119" s="39"/>
      <c r="C119" s="214" t="s">
        <v>230</v>
      </c>
      <c r="D119" s="214" t="s">
        <v>137</v>
      </c>
      <c r="E119" s="215" t="s">
        <v>231</v>
      </c>
      <c r="F119" s="216" t="s">
        <v>232</v>
      </c>
      <c r="G119" s="217" t="s">
        <v>151</v>
      </c>
      <c r="H119" s="218">
        <v>32</v>
      </c>
      <c r="I119" s="219"/>
      <c r="J119" s="220">
        <f>ROUND(I119*H119,2)</f>
        <v>0</v>
      </c>
      <c r="K119" s="216" t="s">
        <v>132</v>
      </c>
      <c r="L119" s="221"/>
      <c r="M119" s="222" t="s">
        <v>22</v>
      </c>
      <c r="N119" s="223" t="s">
        <v>47</v>
      </c>
      <c r="O119" s="40"/>
      <c r="P119" s="199">
        <f>O119*H119</f>
        <v>0</v>
      </c>
      <c r="Q119" s="199">
        <v>0.6</v>
      </c>
      <c r="R119" s="199">
        <f>Q119*H119</f>
        <v>19.2</v>
      </c>
      <c r="S119" s="199">
        <v>0</v>
      </c>
      <c r="T119" s="200">
        <f>S119*H119</f>
        <v>0</v>
      </c>
      <c r="AR119" s="22" t="s">
        <v>141</v>
      </c>
      <c r="AT119" s="22" t="s">
        <v>137</v>
      </c>
      <c r="AU119" s="22" t="s">
        <v>85</v>
      </c>
      <c r="AY119" s="22" t="s">
        <v>125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24</v>
      </c>
      <c r="BK119" s="201">
        <f>ROUND(I119*H119,2)</f>
        <v>0</v>
      </c>
      <c r="BL119" s="22" t="s">
        <v>133</v>
      </c>
      <c r="BM119" s="22" t="s">
        <v>233</v>
      </c>
    </row>
    <row r="120" spans="2:65" s="1" customFormat="1" ht="16.5" customHeight="1">
      <c r="B120" s="39"/>
      <c r="C120" s="214" t="s">
        <v>234</v>
      </c>
      <c r="D120" s="214" t="s">
        <v>137</v>
      </c>
      <c r="E120" s="215" t="s">
        <v>235</v>
      </c>
      <c r="F120" s="216" t="s">
        <v>236</v>
      </c>
      <c r="G120" s="217" t="s">
        <v>151</v>
      </c>
      <c r="H120" s="218">
        <v>32</v>
      </c>
      <c r="I120" s="219"/>
      <c r="J120" s="220">
        <f>ROUND(I120*H120,2)</f>
        <v>0</v>
      </c>
      <c r="K120" s="216" t="s">
        <v>132</v>
      </c>
      <c r="L120" s="221"/>
      <c r="M120" s="222" t="s">
        <v>22</v>
      </c>
      <c r="N120" s="223" t="s">
        <v>47</v>
      </c>
      <c r="O120" s="40"/>
      <c r="P120" s="199">
        <f>O120*H120</f>
        <v>0</v>
      </c>
      <c r="Q120" s="199">
        <v>0.12</v>
      </c>
      <c r="R120" s="199">
        <f>Q120*H120</f>
        <v>3.84</v>
      </c>
      <c r="S120" s="199">
        <v>0</v>
      </c>
      <c r="T120" s="200">
        <f>S120*H120</f>
        <v>0</v>
      </c>
      <c r="AR120" s="22" t="s">
        <v>141</v>
      </c>
      <c r="AT120" s="22" t="s">
        <v>137</v>
      </c>
      <c r="AU120" s="22" t="s">
        <v>85</v>
      </c>
      <c r="AY120" s="22" t="s">
        <v>125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24</v>
      </c>
      <c r="BK120" s="201">
        <f>ROUND(I120*H120,2)</f>
        <v>0</v>
      </c>
      <c r="BL120" s="22" t="s">
        <v>133</v>
      </c>
      <c r="BM120" s="22" t="s">
        <v>237</v>
      </c>
    </row>
    <row r="121" spans="2:65" s="1" customFormat="1" ht="27">
      <c r="B121" s="39"/>
      <c r="C121" s="61"/>
      <c r="D121" s="204" t="s">
        <v>153</v>
      </c>
      <c r="E121" s="61"/>
      <c r="F121" s="224" t="s">
        <v>238</v>
      </c>
      <c r="G121" s="61"/>
      <c r="H121" s="61"/>
      <c r="I121" s="161"/>
      <c r="J121" s="61"/>
      <c r="K121" s="61"/>
      <c r="L121" s="59"/>
      <c r="M121" s="225"/>
      <c r="N121" s="40"/>
      <c r="O121" s="40"/>
      <c r="P121" s="40"/>
      <c r="Q121" s="40"/>
      <c r="R121" s="40"/>
      <c r="S121" s="40"/>
      <c r="T121" s="76"/>
      <c r="AT121" s="22" t="s">
        <v>153</v>
      </c>
      <c r="AU121" s="22" t="s">
        <v>85</v>
      </c>
    </row>
    <row r="122" spans="2:65" s="1" customFormat="1" ht="25.5" customHeight="1">
      <c r="B122" s="39"/>
      <c r="C122" s="214" t="s">
        <v>239</v>
      </c>
      <c r="D122" s="214" t="s">
        <v>137</v>
      </c>
      <c r="E122" s="215" t="s">
        <v>240</v>
      </c>
      <c r="F122" s="216" t="s">
        <v>241</v>
      </c>
      <c r="G122" s="217" t="s">
        <v>151</v>
      </c>
      <c r="H122" s="218">
        <v>32</v>
      </c>
      <c r="I122" s="219"/>
      <c r="J122" s="220">
        <f>ROUND(I122*H122,2)</f>
        <v>0</v>
      </c>
      <c r="K122" s="216" t="s">
        <v>132</v>
      </c>
      <c r="L122" s="221"/>
      <c r="M122" s="222" t="s">
        <v>22</v>
      </c>
      <c r="N122" s="223" t="s">
        <v>47</v>
      </c>
      <c r="O122" s="40"/>
      <c r="P122" s="199">
        <f>O122*H122</f>
        <v>0</v>
      </c>
      <c r="Q122" s="199">
        <v>0.09</v>
      </c>
      <c r="R122" s="199">
        <f>Q122*H122</f>
        <v>2.88</v>
      </c>
      <c r="S122" s="199">
        <v>0</v>
      </c>
      <c r="T122" s="200">
        <f>S122*H122</f>
        <v>0</v>
      </c>
      <c r="AR122" s="22" t="s">
        <v>141</v>
      </c>
      <c r="AT122" s="22" t="s">
        <v>137</v>
      </c>
      <c r="AU122" s="22" t="s">
        <v>85</v>
      </c>
      <c r="AY122" s="22" t="s">
        <v>125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24</v>
      </c>
      <c r="BK122" s="201">
        <f>ROUND(I122*H122,2)</f>
        <v>0</v>
      </c>
      <c r="BL122" s="22" t="s">
        <v>133</v>
      </c>
      <c r="BM122" s="22" t="s">
        <v>242</v>
      </c>
    </row>
    <row r="123" spans="2:65" s="1" customFormat="1" ht="27">
      <c r="B123" s="39"/>
      <c r="C123" s="61"/>
      <c r="D123" s="204" t="s">
        <v>153</v>
      </c>
      <c r="E123" s="61"/>
      <c r="F123" s="224" t="s">
        <v>243</v>
      </c>
      <c r="G123" s="61"/>
      <c r="H123" s="61"/>
      <c r="I123" s="161"/>
      <c r="J123" s="61"/>
      <c r="K123" s="61"/>
      <c r="L123" s="59"/>
      <c r="M123" s="225"/>
      <c r="N123" s="40"/>
      <c r="O123" s="40"/>
      <c r="P123" s="40"/>
      <c r="Q123" s="40"/>
      <c r="R123" s="40"/>
      <c r="S123" s="40"/>
      <c r="T123" s="76"/>
      <c r="AT123" s="22" t="s">
        <v>153</v>
      </c>
      <c r="AU123" s="22" t="s">
        <v>85</v>
      </c>
    </row>
    <row r="124" spans="2:65" s="1" customFormat="1" ht="16.5" customHeight="1">
      <c r="B124" s="39"/>
      <c r="C124" s="190" t="s">
        <v>244</v>
      </c>
      <c r="D124" s="190" t="s">
        <v>128</v>
      </c>
      <c r="E124" s="191" t="s">
        <v>245</v>
      </c>
      <c r="F124" s="192" t="s">
        <v>246</v>
      </c>
      <c r="G124" s="193" t="s">
        <v>146</v>
      </c>
      <c r="H124" s="194">
        <v>2.395</v>
      </c>
      <c r="I124" s="195"/>
      <c r="J124" s="196">
        <f>ROUND(I124*H124,2)</f>
        <v>0</v>
      </c>
      <c r="K124" s="192" t="s">
        <v>132</v>
      </c>
      <c r="L124" s="59"/>
      <c r="M124" s="197" t="s">
        <v>22</v>
      </c>
      <c r="N124" s="198" t="s">
        <v>47</v>
      </c>
      <c r="O124" s="4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2" t="s">
        <v>133</v>
      </c>
      <c r="AT124" s="22" t="s">
        <v>128</v>
      </c>
      <c r="AU124" s="22" t="s">
        <v>85</v>
      </c>
      <c r="AY124" s="22" t="s">
        <v>125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24</v>
      </c>
      <c r="BK124" s="201">
        <f>ROUND(I124*H124,2)</f>
        <v>0</v>
      </c>
      <c r="BL124" s="22" t="s">
        <v>133</v>
      </c>
      <c r="BM124" s="22" t="s">
        <v>247</v>
      </c>
    </row>
    <row r="125" spans="2:65" s="11" customFormat="1" ht="13.5">
      <c r="B125" s="202"/>
      <c r="C125" s="203"/>
      <c r="D125" s="204" t="s">
        <v>135</v>
      </c>
      <c r="E125" s="205" t="s">
        <v>22</v>
      </c>
      <c r="F125" s="206" t="s">
        <v>248</v>
      </c>
      <c r="G125" s="203"/>
      <c r="H125" s="207">
        <v>2.395</v>
      </c>
      <c r="I125" s="208"/>
      <c r="J125" s="203"/>
      <c r="K125" s="203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135</v>
      </c>
      <c r="AU125" s="213" t="s">
        <v>85</v>
      </c>
      <c r="AV125" s="11" t="s">
        <v>85</v>
      </c>
      <c r="AW125" s="11" t="s">
        <v>40</v>
      </c>
      <c r="AX125" s="11" t="s">
        <v>24</v>
      </c>
      <c r="AY125" s="213" t="s">
        <v>125</v>
      </c>
    </row>
    <row r="126" spans="2:65" s="1" customFormat="1" ht="16.5" customHeight="1">
      <c r="B126" s="39"/>
      <c r="C126" s="190" t="s">
        <v>249</v>
      </c>
      <c r="D126" s="190" t="s">
        <v>128</v>
      </c>
      <c r="E126" s="191" t="s">
        <v>250</v>
      </c>
      <c r="F126" s="192" t="s">
        <v>251</v>
      </c>
      <c r="G126" s="193" t="s">
        <v>151</v>
      </c>
      <c r="H126" s="194">
        <v>2</v>
      </c>
      <c r="I126" s="195"/>
      <c r="J126" s="196">
        <f>ROUND(I126*H126,2)</f>
        <v>0</v>
      </c>
      <c r="K126" s="192" t="s">
        <v>132</v>
      </c>
      <c r="L126" s="59"/>
      <c r="M126" s="197" t="s">
        <v>22</v>
      </c>
      <c r="N126" s="198" t="s">
        <v>47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133</v>
      </c>
      <c r="AT126" s="22" t="s">
        <v>128</v>
      </c>
      <c r="AU126" s="22" t="s">
        <v>85</v>
      </c>
      <c r="AY126" s="22" t="s">
        <v>125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24</v>
      </c>
      <c r="BK126" s="201">
        <f>ROUND(I126*H126,2)</f>
        <v>0</v>
      </c>
      <c r="BL126" s="22" t="s">
        <v>133</v>
      </c>
      <c r="BM126" s="22" t="s">
        <v>252</v>
      </c>
    </row>
    <row r="127" spans="2:65" s="1" customFormat="1" ht="27">
      <c r="B127" s="39"/>
      <c r="C127" s="61"/>
      <c r="D127" s="204" t="s">
        <v>153</v>
      </c>
      <c r="E127" s="61"/>
      <c r="F127" s="224" t="s">
        <v>253</v>
      </c>
      <c r="G127" s="61"/>
      <c r="H127" s="61"/>
      <c r="I127" s="161"/>
      <c r="J127" s="61"/>
      <c r="K127" s="61"/>
      <c r="L127" s="59"/>
      <c r="M127" s="225"/>
      <c r="N127" s="40"/>
      <c r="O127" s="40"/>
      <c r="P127" s="40"/>
      <c r="Q127" s="40"/>
      <c r="R127" s="40"/>
      <c r="S127" s="40"/>
      <c r="T127" s="76"/>
      <c r="AT127" s="22" t="s">
        <v>153</v>
      </c>
      <c r="AU127" s="22" t="s">
        <v>85</v>
      </c>
    </row>
    <row r="128" spans="2:65" s="1" customFormat="1" ht="16.5" customHeight="1">
      <c r="B128" s="39"/>
      <c r="C128" s="214" t="s">
        <v>254</v>
      </c>
      <c r="D128" s="214" t="s">
        <v>137</v>
      </c>
      <c r="E128" s="215" t="s">
        <v>255</v>
      </c>
      <c r="F128" s="216" t="s">
        <v>256</v>
      </c>
      <c r="G128" s="217" t="s">
        <v>151</v>
      </c>
      <c r="H128" s="218">
        <v>1</v>
      </c>
      <c r="I128" s="219"/>
      <c r="J128" s="220">
        <f>ROUND(I128*H128,2)</f>
        <v>0</v>
      </c>
      <c r="K128" s="216" t="s">
        <v>132</v>
      </c>
      <c r="L128" s="221"/>
      <c r="M128" s="222" t="s">
        <v>22</v>
      </c>
      <c r="N128" s="223" t="s">
        <v>47</v>
      </c>
      <c r="O128" s="4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AR128" s="22" t="s">
        <v>141</v>
      </c>
      <c r="AT128" s="22" t="s">
        <v>137</v>
      </c>
      <c r="AU128" s="22" t="s">
        <v>85</v>
      </c>
      <c r="AY128" s="22" t="s">
        <v>125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24</v>
      </c>
      <c r="BK128" s="201">
        <f>ROUND(I128*H128,2)</f>
        <v>0</v>
      </c>
      <c r="BL128" s="22" t="s">
        <v>133</v>
      </c>
      <c r="BM128" s="22" t="s">
        <v>257</v>
      </c>
    </row>
    <row r="129" spans="2:65" s="1" customFormat="1" ht="25.5" customHeight="1">
      <c r="B129" s="39"/>
      <c r="C129" s="190" t="s">
        <v>258</v>
      </c>
      <c r="D129" s="190" t="s">
        <v>128</v>
      </c>
      <c r="E129" s="191" t="s">
        <v>259</v>
      </c>
      <c r="F129" s="192" t="s">
        <v>260</v>
      </c>
      <c r="G129" s="193" t="s">
        <v>261</v>
      </c>
      <c r="H129" s="194">
        <v>8</v>
      </c>
      <c r="I129" s="195"/>
      <c r="J129" s="196">
        <f>ROUND(I129*H129,2)</f>
        <v>0</v>
      </c>
      <c r="K129" s="192" t="s">
        <v>132</v>
      </c>
      <c r="L129" s="59"/>
      <c r="M129" s="197" t="s">
        <v>22</v>
      </c>
      <c r="N129" s="198" t="s">
        <v>47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133</v>
      </c>
      <c r="AT129" s="22" t="s">
        <v>128</v>
      </c>
      <c r="AU129" s="22" t="s">
        <v>85</v>
      </c>
      <c r="AY129" s="22" t="s">
        <v>125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24</v>
      </c>
      <c r="BK129" s="201">
        <f>ROUND(I129*H129,2)</f>
        <v>0</v>
      </c>
      <c r="BL129" s="22" t="s">
        <v>133</v>
      </c>
      <c r="BM129" s="22" t="s">
        <v>262</v>
      </c>
    </row>
    <row r="130" spans="2:65" s="11" customFormat="1" ht="13.5">
      <c r="B130" s="202"/>
      <c r="C130" s="203"/>
      <c r="D130" s="204" t="s">
        <v>135</v>
      </c>
      <c r="E130" s="205" t="s">
        <v>22</v>
      </c>
      <c r="F130" s="206" t="s">
        <v>141</v>
      </c>
      <c r="G130" s="203"/>
      <c r="H130" s="207">
        <v>8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135</v>
      </c>
      <c r="AU130" s="213" t="s">
        <v>85</v>
      </c>
      <c r="AV130" s="11" t="s">
        <v>85</v>
      </c>
      <c r="AW130" s="11" t="s">
        <v>40</v>
      </c>
      <c r="AX130" s="11" t="s">
        <v>24</v>
      </c>
      <c r="AY130" s="213" t="s">
        <v>125</v>
      </c>
    </row>
    <row r="131" spans="2:65" s="1" customFormat="1" ht="25.5" customHeight="1">
      <c r="B131" s="39"/>
      <c r="C131" s="190" t="s">
        <v>263</v>
      </c>
      <c r="D131" s="190" t="s">
        <v>128</v>
      </c>
      <c r="E131" s="191" t="s">
        <v>264</v>
      </c>
      <c r="F131" s="192" t="s">
        <v>265</v>
      </c>
      <c r="G131" s="193" t="s">
        <v>261</v>
      </c>
      <c r="H131" s="194">
        <v>6</v>
      </c>
      <c r="I131" s="195"/>
      <c r="J131" s="196">
        <f>ROUND(I131*H131,2)</f>
        <v>0</v>
      </c>
      <c r="K131" s="192" t="s">
        <v>132</v>
      </c>
      <c r="L131" s="59"/>
      <c r="M131" s="197" t="s">
        <v>22</v>
      </c>
      <c r="N131" s="198" t="s">
        <v>47</v>
      </c>
      <c r="O131" s="4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2" t="s">
        <v>133</v>
      </c>
      <c r="AT131" s="22" t="s">
        <v>128</v>
      </c>
      <c r="AU131" s="22" t="s">
        <v>85</v>
      </c>
      <c r="AY131" s="22" t="s">
        <v>125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24</v>
      </c>
      <c r="BK131" s="201">
        <f>ROUND(I131*H131,2)</f>
        <v>0</v>
      </c>
      <c r="BL131" s="22" t="s">
        <v>133</v>
      </c>
      <c r="BM131" s="22" t="s">
        <v>266</v>
      </c>
    </row>
    <row r="132" spans="2:65" s="11" customFormat="1" ht="13.5">
      <c r="B132" s="202"/>
      <c r="C132" s="203"/>
      <c r="D132" s="204" t="s">
        <v>135</v>
      </c>
      <c r="E132" s="205" t="s">
        <v>22</v>
      </c>
      <c r="F132" s="206" t="s">
        <v>158</v>
      </c>
      <c r="G132" s="203"/>
      <c r="H132" s="207">
        <v>6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135</v>
      </c>
      <c r="AU132" s="213" t="s">
        <v>85</v>
      </c>
      <c r="AV132" s="11" t="s">
        <v>85</v>
      </c>
      <c r="AW132" s="11" t="s">
        <v>40</v>
      </c>
      <c r="AX132" s="11" t="s">
        <v>24</v>
      </c>
      <c r="AY132" s="213" t="s">
        <v>125</v>
      </c>
    </row>
    <row r="133" spans="2:65" s="1" customFormat="1" ht="25.5" customHeight="1">
      <c r="B133" s="39"/>
      <c r="C133" s="190" t="s">
        <v>267</v>
      </c>
      <c r="D133" s="190" t="s">
        <v>128</v>
      </c>
      <c r="E133" s="191" t="s">
        <v>268</v>
      </c>
      <c r="F133" s="192" t="s">
        <v>269</v>
      </c>
      <c r="G133" s="193" t="s">
        <v>270</v>
      </c>
      <c r="H133" s="194">
        <v>178</v>
      </c>
      <c r="I133" s="195"/>
      <c r="J133" s="196">
        <f>ROUND(I133*H133,2)</f>
        <v>0</v>
      </c>
      <c r="K133" s="192" t="s">
        <v>132</v>
      </c>
      <c r="L133" s="59"/>
      <c r="M133" s="197" t="s">
        <v>22</v>
      </c>
      <c r="N133" s="198" t="s">
        <v>47</v>
      </c>
      <c r="O133" s="4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133</v>
      </c>
      <c r="AT133" s="22" t="s">
        <v>128</v>
      </c>
      <c r="AU133" s="22" t="s">
        <v>85</v>
      </c>
      <c r="AY133" s="22" t="s">
        <v>125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24</v>
      </c>
      <c r="BK133" s="201">
        <f>ROUND(I133*H133,2)</f>
        <v>0</v>
      </c>
      <c r="BL133" s="22" t="s">
        <v>133</v>
      </c>
      <c r="BM133" s="22" t="s">
        <v>271</v>
      </c>
    </row>
    <row r="134" spans="2:65" s="1" customFormat="1" ht="27">
      <c r="B134" s="39"/>
      <c r="C134" s="61"/>
      <c r="D134" s="204" t="s">
        <v>153</v>
      </c>
      <c r="E134" s="61"/>
      <c r="F134" s="224" t="s">
        <v>272</v>
      </c>
      <c r="G134" s="61"/>
      <c r="H134" s="61"/>
      <c r="I134" s="161"/>
      <c r="J134" s="61"/>
      <c r="K134" s="61"/>
      <c r="L134" s="59"/>
      <c r="M134" s="225"/>
      <c r="N134" s="40"/>
      <c r="O134" s="40"/>
      <c r="P134" s="40"/>
      <c r="Q134" s="40"/>
      <c r="R134" s="40"/>
      <c r="S134" s="40"/>
      <c r="T134" s="76"/>
      <c r="AT134" s="22" t="s">
        <v>153</v>
      </c>
      <c r="AU134" s="22" t="s">
        <v>85</v>
      </c>
    </row>
    <row r="135" spans="2:65" s="11" customFormat="1" ht="13.5">
      <c r="B135" s="202"/>
      <c r="C135" s="203"/>
      <c r="D135" s="204" t="s">
        <v>135</v>
      </c>
      <c r="E135" s="205" t="s">
        <v>22</v>
      </c>
      <c r="F135" s="206" t="s">
        <v>273</v>
      </c>
      <c r="G135" s="203"/>
      <c r="H135" s="207">
        <v>178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135</v>
      </c>
      <c r="AU135" s="213" t="s">
        <v>85</v>
      </c>
      <c r="AV135" s="11" t="s">
        <v>85</v>
      </c>
      <c r="AW135" s="11" t="s">
        <v>40</v>
      </c>
      <c r="AX135" s="11" t="s">
        <v>24</v>
      </c>
      <c r="AY135" s="213" t="s">
        <v>125</v>
      </c>
    </row>
    <row r="136" spans="2:65" s="1" customFormat="1" ht="25.5" customHeight="1">
      <c r="B136" s="39"/>
      <c r="C136" s="190" t="s">
        <v>274</v>
      </c>
      <c r="D136" s="190" t="s">
        <v>128</v>
      </c>
      <c r="E136" s="191" t="s">
        <v>275</v>
      </c>
      <c r="F136" s="192" t="s">
        <v>276</v>
      </c>
      <c r="G136" s="193" t="s">
        <v>270</v>
      </c>
      <c r="H136" s="194">
        <v>178</v>
      </c>
      <c r="I136" s="195"/>
      <c r="J136" s="196">
        <f>ROUND(I136*H136,2)</f>
        <v>0</v>
      </c>
      <c r="K136" s="192" t="s">
        <v>132</v>
      </c>
      <c r="L136" s="59"/>
      <c r="M136" s="197" t="s">
        <v>22</v>
      </c>
      <c r="N136" s="198" t="s">
        <v>47</v>
      </c>
      <c r="O136" s="4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2" t="s">
        <v>133</v>
      </c>
      <c r="AT136" s="22" t="s">
        <v>128</v>
      </c>
      <c r="AU136" s="22" t="s">
        <v>85</v>
      </c>
      <c r="AY136" s="22" t="s">
        <v>125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24</v>
      </c>
      <c r="BK136" s="201">
        <f>ROUND(I136*H136,2)</f>
        <v>0</v>
      </c>
      <c r="BL136" s="22" t="s">
        <v>133</v>
      </c>
      <c r="BM136" s="22" t="s">
        <v>277</v>
      </c>
    </row>
    <row r="137" spans="2:65" s="1" customFormat="1" ht="27">
      <c r="B137" s="39"/>
      <c r="C137" s="61"/>
      <c r="D137" s="204" t="s">
        <v>153</v>
      </c>
      <c r="E137" s="61"/>
      <c r="F137" s="224" t="s">
        <v>272</v>
      </c>
      <c r="G137" s="61"/>
      <c r="H137" s="61"/>
      <c r="I137" s="161"/>
      <c r="J137" s="61"/>
      <c r="K137" s="61"/>
      <c r="L137" s="59"/>
      <c r="M137" s="225"/>
      <c r="N137" s="40"/>
      <c r="O137" s="40"/>
      <c r="P137" s="40"/>
      <c r="Q137" s="40"/>
      <c r="R137" s="40"/>
      <c r="S137" s="40"/>
      <c r="T137" s="76"/>
      <c r="AT137" s="22" t="s">
        <v>153</v>
      </c>
      <c r="AU137" s="22" t="s">
        <v>85</v>
      </c>
    </row>
    <row r="138" spans="2:65" s="11" customFormat="1" ht="13.5">
      <c r="B138" s="202"/>
      <c r="C138" s="203"/>
      <c r="D138" s="204" t="s">
        <v>135</v>
      </c>
      <c r="E138" s="205" t="s">
        <v>22</v>
      </c>
      <c r="F138" s="206" t="s">
        <v>273</v>
      </c>
      <c r="G138" s="203"/>
      <c r="H138" s="207">
        <v>178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135</v>
      </c>
      <c r="AU138" s="213" t="s">
        <v>85</v>
      </c>
      <c r="AV138" s="11" t="s">
        <v>85</v>
      </c>
      <c r="AW138" s="11" t="s">
        <v>40</v>
      </c>
      <c r="AX138" s="11" t="s">
        <v>24</v>
      </c>
      <c r="AY138" s="213" t="s">
        <v>125</v>
      </c>
    </row>
    <row r="139" spans="2:65" s="1" customFormat="1" ht="16.5" customHeight="1">
      <c r="B139" s="39"/>
      <c r="C139" s="190" t="s">
        <v>278</v>
      </c>
      <c r="D139" s="190" t="s">
        <v>128</v>
      </c>
      <c r="E139" s="191" t="s">
        <v>279</v>
      </c>
      <c r="F139" s="192" t="s">
        <v>280</v>
      </c>
      <c r="G139" s="193" t="s">
        <v>151</v>
      </c>
      <c r="H139" s="194">
        <v>8</v>
      </c>
      <c r="I139" s="195"/>
      <c r="J139" s="196">
        <f>ROUND(I139*H139,2)</f>
        <v>0</v>
      </c>
      <c r="K139" s="192" t="s">
        <v>132</v>
      </c>
      <c r="L139" s="59"/>
      <c r="M139" s="197" t="s">
        <v>22</v>
      </c>
      <c r="N139" s="198" t="s">
        <v>47</v>
      </c>
      <c r="O139" s="4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22" t="s">
        <v>133</v>
      </c>
      <c r="AT139" s="22" t="s">
        <v>128</v>
      </c>
      <c r="AU139" s="22" t="s">
        <v>85</v>
      </c>
      <c r="AY139" s="22" t="s">
        <v>125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24</v>
      </c>
      <c r="BK139" s="201">
        <f>ROUND(I139*H139,2)</f>
        <v>0</v>
      </c>
      <c r="BL139" s="22" t="s">
        <v>133</v>
      </c>
      <c r="BM139" s="22" t="s">
        <v>281</v>
      </c>
    </row>
    <row r="140" spans="2:65" s="1" customFormat="1" ht="27">
      <c r="B140" s="39"/>
      <c r="C140" s="61"/>
      <c r="D140" s="204" t="s">
        <v>153</v>
      </c>
      <c r="E140" s="61"/>
      <c r="F140" s="224" t="s">
        <v>282</v>
      </c>
      <c r="G140" s="61"/>
      <c r="H140" s="61"/>
      <c r="I140" s="161"/>
      <c r="J140" s="61"/>
      <c r="K140" s="61"/>
      <c r="L140" s="59"/>
      <c r="M140" s="225"/>
      <c r="N140" s="40"/>
      <c r="O140" s="40"/>
      <c r="P140" s="40"/>
      <c r="Q140" s="40"/>
      <c r="R140" s="40"/>
      <c r="S140" s="40"/>
      <c r="T140" s="76"/>
      <c r="AT140" s="22" t="s">
        <v>153</v>
      </c>
      <c r="AU140" s="22" t="s">
        <v>85</v>
      </c>
    </row>
    <row r="141" spans="2:65" s="11" customFormat="1" ht="13.5">
      <c r="B141" s="202"/>
      <c r="C141" s="203"/>
      <c r="D141" s="204" t="s">
        <v>135</v>
      </c>
      <c r="E141" s="205" t="s">
        <v>22</v>
      </c>
      <c r="F141" s="206" t="s">
        <v>141</v>
      </c>
      <c r="G141" s="203"/>
      <c r="H141" s="207">
        <v>8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135</v>
      </c>
      <c r="AU141" s="213" t="s">
        <v>85</v>
      </c>
      <c r="AV141" s="11" t="s">
        <v>85</v>
      </c>
      <c r="AW141" s="11" t="s">
        <v>40</v>
      </c>
      <c r="AX141" s="11" t="s">
        <v>24</v>
      </c>
      <c r="AY141" s="213" t="s">
        <v>125</v>
      </c>
    </row>
    <row r="142" spans="2:65" s="1" customFormat="1" ht="16.5" customHeight="1">
      <c r="B142" s="39"/>
      <c r="C142" s="214" t="s">
        <v>283</v>
      </c>
      <c r="D142" s="214" t="s">
        <v>137</v>
      </c>
      <c r="E142" s="215" t="s">
        <v>284</v>
      </c>
      <c r="F142" s="216" t="s">
        <v>285</v>
      </c>
      <c r="G142" s="217" t="s">
        <v>151</v>
      </c>
      <c r="H142" s="218">
        <v>8</v>
      </c>
      <c r="I142" s="219"/>
      <c r="J142" s="220">
        <f>ROUND(I142*H142,2)</f>
        <v>0</v>
      </c>
      <c r="K142" s="216" t="s">
        <v>132</v>
      </c>
      <c r="L142" s="221"/>
      <c r="M142" s="222" t="s">
        <v>22</v>
      </c>
      <c r="N142" s="223" t="s">
        <v>47</v>
      </c>
      <c r="O142" s="40"/>
      <c r="P142" s="199">
        <f>O142*H142</f>
        <v>0</v>
      </c>
      <c r="Q142" s="199">
        <v>397</v>
      </c>
      <c r="R142" s="199">
        <f>Q142*H142</f>
        <v>3176</v>
      </c>
      <c r="S142" s="199">
        <v>0</v>
      </c>
      <c r="T142" s="200">
        <f>S142*H142</f>
        <v>0</v>
      </c>
      <c r="AR142" s="22" t="s">
        <v>141</v>
      </c>
      <c r="AT142" s="22" t="s">
        <v>137</v>
      </c>
      <c r="AU142" s="22" t="s">
        <v>85</v>
      </c>
      <c r="AY142" s="22" t="s">
        <v>125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24</v>
      </c>
      <c r="BK142" s="201">
        <f>ROUND(I142*H142,2)</f>
        <v>0</v>
      </c>
      <c r="BL142" s="22" t="s">
        <v>133</v>
      </c>
      <c r="BM142" s="22" t="s">
        <v>286</v>
      </c>
    </row>
    <row r="143" spans="2:65" s="1" customFormat="1" ht="27">
      <c r="B143" s="39"/>
      <c r="C143" s="61"/>
      <c r="D143" s="204" t="s">
        <v>153</v>
      </c>
      <c r="E143" s="61"/>
      <c r="F143" s="224" t="s">
        <v>287</v>
      </c>
      <c r="G143" s="61"/>
      <c r="H143" s="61"/>
      <c r="I143" s="161"/>
      <c r="J143" s="61"/>
      <c r="K143" s="61"/>
      <c r="L143" s="59"/>
      <c r="M143" s="225"/>
      <c r="N143" s="40"/>
      <c r="O143" s="40"/>
      <c r="P143" s="40"/>
      <c r="Q143" s="40"/>
      <c r="R143" s="40"/>
      <c r="S143" s="40"/>
      <c r="T143" s="76"/>
      <c r="AT143" s="22" t="s">
        <v>153</v>
      </c>
      <c r="AU143" s="22" t="s">
        <v>85</v>
      </c>
    </row>
    <row r="144" spans="2:65" s="1" customFormat="1" ht="25.5" customHeight="1">
      <c r="B144" s="39"/>
      <c r="C144" s="214" t="s">
        <v>288</v>
      </c>
      <c r="D144" s="214" t="s">
        <v>137</v>
      </c>
      <c r="E144" s="215" t="s">
        <v>289</v>
      </c>
      <c r="F144" s="216" t="s">
        <v>290</v>
      </c>
      <c r="G144" s="217" t="s">
        <v>151</v>
      </c>
      <c r="H144" s="218">
        <v>8</v>
      </c>
      <c r="I144" s="219"/>
      <c r="J144" s="220">
        <f>ROUND(I144*H144,2)</f>
        <v>0</v>
      </c>
      <c r="K144" s="216" t="s">
        <v>132</v>
      </c>
      <c r="L144" s="221"/>
      <c r="M144" s="222" t="s">
        <v>22</v>
      </c>
      <c r="N144" s="223" t="s">
        <v>47</v>
      </c>
      <c r="O144" s="40"/>
      <c r="P144" s="199">
        <f>O144*H144</f>
        <v>0</v>
      </c>
      <c r="Q144" s="199">
        <v>170</v>
      </c>
      <c r="R144" s="199">
        <f>Q144*H144</f>
        <v>1360</v>
      </c>
      <c r="S144" s="199">
        <v>0</v>
      </c>
      <c r="T144" s="200">
        <f>S144*H144</f>
        <v>0</v>
      </c>
      <c r="AR144" s="22" t="s">
        <v>141</v>
      </c>
      <c r="AT144" s="22" t="s">
        <v>137</v>
      </c>
      <c r="AU144" s="22" t="s">
        <v>85</v>
      </c>
      <c r="AY144" s="22" t="s">
        <v>125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2" t="s">
        <v>24</v>
      </c>
      <c r="BK144" s="201">
        <f>ROUND(I144*H144,2)</f>
        <v>0</v>
      </c>
      <c r="BL144" s="22" t="s">
        <v>133</v>
      </c>
      <c r="BM144" s="22" t="s">
        <v>291</v>
      </c>
    </row>
    <row r="145" spans="2:65" s="1" customFormat="1" ht="25.5" customHeight="1">
      <c r="B145" s="39"/>
      <c r="C145" s="190" t="s">
        <v>292</v>
      </c>
      <c r="D145" s="190" t="s">
        <v>128</v>
      </c>
      <c r="E145" s="191" t="s">
        <v>293</v>
      </c>
      <c r="F145" s="192" t="s">
        <v>294</v>
      </c>
      <c r="G145" s="193" t="s">
        <v>270</v>
      </c>
      <c r="H145" s="194">
        <v>94</v>
      </c>
      <c r="I145" s="195"/>
      <c r="J145" s="196">
        <f>ROUND(I145*H145,2)</f>
        <v>0</v>
      </c>
      <c r="K145" s="192" t="s">
        <v>132</v>
      </c>
      <c r="L145" s="59"/>
      <c r="M145" s="197" t="s">
        <v>22</v>
      </c>
      <c r="N145" s="198" t="s">
        <v>47</v>
      </c>
      <c r="O145" s="4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22" t="s">
        <v>133</v>
      </c>
      <c r="AT145" s="22" t="s">
        <v>128</v>
      </c>
      <c r="AU145" s="22" t="s">
        <v>85</v>
      </c>
      <c r="AY145" s="22" t="s">
        <v>125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24</v>
      </c>
      <c r="BK145" s="201">
        <f>ROUND(I145*H145,2)</f>
        <v>0</v>
      </c>
      <c r="BL145" s="22" t="s">
        <v>133</v>
      </c>
      <c r="BM145" s="22" t="s">
        <v>295</v>
      </c>
    </row>
    <row r="146" spans="2:65" s="1" customFormat="1" ht="27">
      <c r="B146" s="39"/>
      <c r="C146" s="61"/>
      <c r="D146" s="204" t="s">
        <v>153</v>
      </c>
      <c r="E146" s="61"/>
      <c r="F146" s="224" t="s">
        <v>296</v>
      </c>
      <c r="G146" s="61"/>
      <c r="H146" s="61"/>
      <c r="I146" s="161"/>
      <c r="J146" s="61"/>
      <c r="K146" s="61"/>
      <c r="L146" s="59"/>
      <c r="M146" s="225"/>
      <c r="N146" s="40"/>
      <c r="O146" s="40"/>
      <c r="P146" s="40"/>
      <c r="Q146" s="40"/>
      <c r="R146" s="40"/>
      <c r="S146" s="40"/>
      <c r="T146" s="76"/>
      <c r="AT146" s="22" t="s">
        <v>153</v>
      </c>
      <c r="AU146" s="22" t="s">
        <v>85</v>
      </c>
    </row>
    <row r="147" spans="2:65" s="11" customFormat="1" ht="13.5">
      <c r="B147" s="202"/>
      <c r="C147" s="203"/>
      <c r="D147" s="204" t="s">
        <v>135</v>
      </c>
      <c r="E147" s="205" t="s">
        <v>22</v>
      </c>
      <c r="F147" s="206" t="s">
        <v>297</v>
      </c>
      <c r="G147" s="203"/>
      <c r="H147" s="207">
        <v>94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135</v>
      </c>
      <c r="AU147" s="213" t="s">
        <v>85</v>
      </c>
      <c r="AV147" s="11" t="s">
        <v>85</v>
      </c>
      <c r="AW147" s="11" t="s">
        <v>40</v>
      </c>
      <c r="AX147" s="11" t="s">
        <v>24</v>
      </c>
      <c r="AY147" s="213" t="s">
        <v>125</v>
      </c>
    </row>
    <row r="148" spans="2:65" s="1" customFormat="1" ht="16.5" customHeight="1">
      <c r="B148" s="39"/>
      <c r="C148" s="190" t="s">
        <v>298</v>
      </c>
      <c r="D148" s="190" t="s">
        <v>128</v>
      </c>
      <c r="E148" s="191" t="s">
        <v>299</v>
      </c>
      <c r="F148" s="192" t="s">
        <v>300</v>
      </c>
      <c r="G148" s="193" t="s">
        <v>151</v>
      </c>
      <c r="H148" s="194">
        <v>648</v>
      </c>
      <c r="I148" s="195"/>
      <c r="J148" s="196">
        <f>ROUND(I148*H148,2)</f>
        <v>0</v>
      </c>
      <c r="K148" s="192" t="s">
        <v>132</v>
      </c>
      <c r="L148" s="59"/>
      <c r="M148" s="197" t="s">
        <v>22</v>
      </c>
      <c r="N148" s="198" t="s">
        <v>47</v>
      </c>
      <c r="O148" s="4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AR148" s="22" t="s">
        <v>133</v>
      </c>
      <c r="AT148" s="22" t="s">
        <v>128</v>
      </c>
      <c r="AU148" s="22" t="s">
        <v>85</v>
      </c>
      <c r="AY148" s="22" t="s">
        <v>125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24</v>
      </c>
      <c r="BK148" s="201">
        <f>ROUND(I148*H148,2)</f>
        <v>0</v>
      </c>
      <c r="BL148" s="22" t="s">
        <v>133</v>
      </c>
      <c r="BM148" s="22" t="s">
        <v>301</v>
      </c>
    </row>
    <row r="149" spans="2:65" s="1" customFormat="1" ht="27">
      <c r="B149" s="39"/>
      <c r="C149" s="61"/>
      <c r="D149" s="204" t="s">
        <v>153</v>
      </c>
      <c r="E149" s="61"/>
      <c r="F149" s="224" t="s">
        <v>302</v>
      </c>
      <c r="G149" s="61"/>
      <c r="H149" s="61"/>
      <c r="I149" s="161"/>
      <c r="J149" s="61"/>
      <c r="K149" s="61"/>
      <c r="L149" s="59"/>
      <c r="M149" s="225"/>
      <c r="N149" s="40"/>
      <c r="O149" s="40"/>
      <c r="P149" s="40"/>
      <c r="Q149" s="40"/>
      <c r="R149" s="40"/>
      <c r="S149" s="40"/>
      <c r="T149" s="76"/>
      <c r="AT149" s="22" t="s">
        <v>153</v>
      </c>
      <c r="AU149" s="22" t="s">
        <v>85</v>
      </c>
    </row>
    <row r="150" spans="2:65" s="11" customFormat="1" ht="13.5">
      <c r="B150" s="202"/>
      <c r="C150" s="203"/>
      <c r="D150" s="204" t="s">
        <v>135</v>
      </c>
      <c r="E150" s="205" t="s">
        <v>22</v>
      </c>
      <c r="F150" s="206" t="s">
        <v>303</v>
      </c>
      <c r="G150" s="203"/>
      <c r="H150" s="207">
        <v>648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135</v>
      </c>
      <c r="AU150" s="213" t="s">
        <v>85</v>
      </c>
      <c r="AV150" s="11" t="s">
        <v>85</v>
      </c>
      <c r="AW150" s="11" t="s">
        <v>40</v>
      </c>
      <c r="AX150" s="11" t="s">
        <v>24</v>
      </c>
      <c r="AY150" s="213" t="s">
        <v>125</v>
      </c>
    </row>
    <row r="151" spans="2:65" s="1" customFormat="1" ht="16.5" customHeight="1">
      <c r="B151" s="39"/>
      <c r="C151" s="214" t="s">
        <v>304</v>
      </c>
      <c r="D151" s="214" t="s">
        <v>137</v>
      </c>
      <c r="E151" s="215" t="s">
        <v>185</v>
      </c>
      <c r="F151" s="216" t="s">
        <v>186</v>
      </c>
      <c r="G151" s="217" t="s">
        <v>151</v>
      </c>
      <c r="H151" s="218">
        <v>648</v>
      </c>
      <c r="I151" s="219"/>
      <c r="J151" s="220">
        <f>ROUND(I151*H151,2)</f>
        <v>0</v>
      </c>
      <c r="K151" s="216" t="s">
        <v>132</v>
      </c>
      <c r="L151" s="221"/>
      <c r="M151" s="222" t="s">
        <v>22</v>
      </c>
      <c r="N151" s="223" t="s">
        <v>47</v>
      </c>
      <c r="O151" s="40"/>
      <c r="P151" s="199">
        <f>O151*H151</f>
        <v>0</v>
      </c>
      <c r="Q151" s="199">
        <v>0.52</v>
      </c>
      <c r="R151" s="199">
        <f>Q151*H151</f>
        <v>336.96000000000004</v>
      </c>
      <c r="S151" s="199">
        <v>0</v>
      </c>
      <c r="T151" s="200">
        <f>S151*H151</f>
        <v>0</v>
      </c>
      <c r="AR151" s="22" t="s">
        <v>141</v>
      </c>
      <c r="AT151" s="22" t="s">
        <v>137</v>
      </c>
      <c r="AU151" s="22" t="s">
        <v>85</v>
      </c>
      <c r="AY151" s="22" t="s">
        <v>125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24</v>
      </c>
      <c r="BK151" s="201">
        <f>ROUND(I151*H151,2)</f>
        <v>0</v>
      </c>
      <c r="BL151" s="22" t="s">
        <v>133</v>
      </c>
      <c r="BM151" s="22" t="s">
        <v>305</v>
      </c>
    </row>
    <row r="152" spans="2:65" s="11" customFormat="1" ht="13.5">
      <c r="B152" s="202"/>
      <c r="C152" s="203"/>
      <c r="D152" s="204" t="s">
        <v>135</v>
      </c>
      <c r="E152" s="205" t="s">
        <v>22</v>
      </c>
      <c r="F152" s="206" t="s">
        <v>303</v>
      </c>
      <c r="G152" s="203"/>
      <c r="H152" s="207">
        <v>648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135</v>
      </c>
      <c r="AU152" s="213" t="s">
        <v>85</v>
      </c>
      <c r="AV152" s="11" t="s">
        <v>85</v>
      </c>
      <c r="AW152" s="11" t="s">
        <v>40</v>
      </c>
      <c r="AX152" s="11" t="s">
        <v>24</v>
      </c>
      <c r="AY152" s="213" t="s">
        <v>125</v>
      </c>
    </row>
    <row r="153" spans="2:65" s="1" customFormat="1" ht="16.5" customHeight="1">
      <c r="B153" s="39"/>
      <c r="C153" s="190" t="s">
        <v>306</v>
      </c>
      <c r="D153" s="190" t="s">
        <v>128</v>
      </c>
      <c r="E153" s="191" t="s">
        <v>307</v>
      </c>
      <c r="F153" s="192" t="s">
        <v>308</v>
      </c>
      <c r="G153" s="193" t="s">
        <v>309</v>
      </c>
      <c r="H153" s="194">
        <v>162</v>
      </c>
      <c r="I153" s="195"/>
      <c r="J153" s="196">
        <f>ROUND(I153*H153,2)</f>
        <v>0</v>
      </c>
      <c r="K153" s="192" t="s">
        <v>132</v>
      </c>
      <c r="L153" s="59"/>
      <c r="M153" s="197" t="s">
        <v>22</v>
      </c>
      <c r="N153" s="198" t="s">
        <v>47</v>
      </c>
      <c r="O153" s="4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2" t="s">
        <v>133</v>
      </c>
      <c r="AT153" s="22" t="s">
        <v>128</v>
      </c>
      <c r="AU153" s="22" t="s">
        <v>85</v>
      </c>
      <c r="AY153" s="22" t="s">
        <v>125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2" t="s">
        <v>24</v>
      </c>
      <c r="BK153" s="201">
        <f>ROUND(I153*H153,2)</f>
        <v>0</v>
      </c>
      <c r="BL153" s="22" t="s">
        <v>133</v>
      </c>
      <c r="BM153" s="22" t="s">
        <v>310</v>
      </c>
    </row>
    <row r="154" spans="2:65" s="1" customFormat="1" ht="27">
      <c r="B154" s="39"/>
      <c r="C154" s="61"/>
      <c r="D154" s="204" t="s">
        <v>153</v>
      </c>
      <c r="E154" s="61"/>
      <c r="F154" s="224" t="s">
        <v>311</v>
      </c>
      <c r="G154" s="61"/>
      <c r="H154" s="61"/>
      <c r="I154" s="161"/>
      <c r="J154" s="61"/>
      <c r="K154" s="61"/>
      <c r="L154" s="59"/>
      <c r="M154" s="225"/>
      <c r="N154" s="40"/>
      <c r="O154" s="40"/>
      <c r="P154" s="40"/>
      <c r="Q154" s="40"/>
      <c r="R154" s="40"/>
      <c r="S154" s="40"/>
      <c r="T154" s="76"/>
      <c r="AT154" s="22" t="s">
        <v>153</v>
      </c>
      <c r="AU154" s="22" t="s">
        <v>85</v>
      </c>
    </row>
    <row r="155" spans="2:65" s="11" customFormat="1" ht="13.5">
      <c r="B155" s="202"/>
      <c r="C155" s="203"/>
      <c r="D155" s="204" t="s">
        <v>135</v>
      </c>
      <c r="E155" s="205" t="s">
        <v>22</v>
      </c>
      <c r="F155" s="206" t="s">
        <v>312</v>
      </c>
      <c r="G155" s="203"/>
      <c r="H155" s="207">
        <v>162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135</v>
      </c>
      <c r="AU155" s="213" t="s">
        <v>85</v>
      </c>
      <c r="AV155" s="11" t="s">
        <v>85</v>
      </c>
      <c r="AW155" s="11" t="s">
        <v>40</v>
      </c>
      <c r="AX155" s="11" t="s">
        <v>24</v>
      </c>
      <c r="AY155" s="213" t="s">
        <v>125</v>
      </c>
    </row>
    <row r="156" spans="2:65" s="1" customFormat="1" ht="25.5" customHeight="1">
      <c r="B156" s="39"/>
      <c r="C156" s="214" t="s">
        <v>313</v>
      </c>
      <c r="D156" s="214" t="s">
        <v>137</v>
      </c>
      <c r="E156" s="215" t="s">
        <v>240</v>
      </c>
      <c r="F156" s="216" t="s">
        <v>241</v>
      </c>
      <c r="G156" s="217" t="s">
        <v>151</v>
      </c>
      <c r="H156" s="218">
        <v>936</v>
      </c>
      <c r="I156" s="219"/>
      <c r="J156" s="220">
        <f>ROUND(I156*H156,2)</f>
        <v>0</v>
      </c>
      <c r="K156" s="216" t="s">
        <v>132</v>
      </c>
      <c r="L156" s="221"/>
      <c r="M156" s="222" t="s">
        <v>22</v>
      </c>
      <c r="N156" s="223" t="s">
        <v>47</v>
      </c>
      <c r="O156" s="40"/>
      <c r="P156" s="199">
        <f>O156*H156</f>
        <v>0</v>
      </c>
      <c r="Q156" s="199">
        <v>0.09</v>
      </c>
      <c r="R156" s="199">
        <f>Q156*H156</f>
        <v>84.24</v>
      </c>
      <c r="S156" s="199">
        <v>0</v>
      </c>
      <c r="T156" s="200">
        <f>S156*H156</f>
        <v>0</v>
      </c>
      <c r="AR156" s="22" t="s">
        <v>141</v>
      </c>
      <c r="AT156" s="22" t="s">
        <v>137</v>
      </c>
      <c r="AU156" s="22" t="s">
        <v>85</v>
      </c>
      <c r="AY156" s="22" t="s">
        <v>125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24</v>
      </c>
      <c r="BK156" s="201">
        <f>ROUND(I156*H156,2)</f>
        <v>0</v>
      </c>
      <c r="BL156" s="22" t="s">
        <v>133</v>
      </c>
      <c r="BM156" s="22" t="s">
        <v>314</v>
      </c>
    </row>
    <row r="157" spans="2:65" s="1" customFormat="1" ht="27">
      <c r="B157" s="39"/>
      <c r="C157" s="61"/>
      <c r="D157" s="204" t="s">
        <v>153</v>
      </c>
      <c r="E157" s="61"/>
      <c r="F157" s="224" t="s">
        <v>296</v>
      </c>
      <c r="G157" s="61"/>
      <c r="H157" s="61"/>
      <c r="I157" s="161"/>
      <c r="J157" s="61"/>
      <c r="K157" s="61"/>
      <c r="L157" s="59"/>
      <c r="M157" s="225"/>
      <c r="N157" s="40"/>
      <c r="O157" s="40"/>
      <c r="P157" s="40"/>
      <c r="Q157" s="40"/>
      <c r="R157" s="40"/>
      <c r="S157" s="40"/>
      <c r="T157" s="76"/>
      <c r="AT157" s="22" t="s">
        <v>153</v>
      </c>
      <c r="AU157" s="22" t="s">
        <v>85</v>
      </c>
    </row>
    <row r="158" spans="2:65" s="11" customFormat="1" ht="13.5">
      <c r="B158" s="202"/>
      <c r="C158" s="203"/>
      <c r="D158" s="204" t="s">
        <v>135</v>
      </c>
      <c r="E158" s="205" t="s">
        <v>22</v>
      </c>
      <c r="F158" s="206" t="s">
        <v>315</v>
      </c>
      <c r="G158" s="203"/>
      <c r="H158" s="207">
        <v>936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135</v>
      </c>
      <c r="AU158" s="213" t="s">
        <v>85</v>
      </c>
      <c r="AV158" s="11" t="s">
        <v>85</v>
      </c>
      <c r="AW158" s="11" t="s">
        <v>40</v>
      </c>
      <c r="AX158" s="11" t="s">
        <v>24</v>
      </c>
      <c r="AY158" s="213" t="s">
        <v>125</v>
      </c>
    </row>
    <row r="159" spans="2:65" s="1" customFormat="1" ht="16.5" customHeight="1">
      <c r="B159" s="39"/>
      <c r="C159" s="214" t="s">
        <v>316</v>
      </c>
      <c r="D159" s="214" t="s">
        <v>137</v>
      </c>
      <c r="E159" s="215" t="s">
        <v>317</v>
      </c>
      <c r="F159" s="216" t="s">
        <v>318</v>
      </c>
      <c r="G159" s="217" t="s">
        <v>151</v>
      </c>
      <c r="H159" s="218">
        <v>162</v>
      </c>
      <c r="I159" s="219"/>
      <c r="J159" s="220">
        <f>ROUND(I159*H159,2)</f>
        <v>0</v>
      </c>
      <c r="K159" s="216" t="s">
        <v>132</v>
      </c>
      <c r="L159" s="221"/>
      <c r="M159" s="222" t="s">
        <v>22</v>
      </c>
      <c r="N159" s="223" t="s">
        <v>47</v>
      </c>
      <c r="O159" s="40"/>
      <c r="P159" s="199">
        <f>O159*H159</f>
        <v>0</v>
      </c>
      <c r="Q159" s="199">
        <v>11.67</v>
      </c>
      <c r="R159" s="199">
        <f>Q159*H159</f>
        <v>1890.54</v>
      </c>
      <c r="S159" s="199">
        <v>0</v>
      </c>
      <c r="T159" s="200">
        <f>S159*H159</f>
        <v>0</v>
      </c>
      <c r="AR159" s="22" t="s">
        <v>141</v>
      </c>
      <c r="AT159" s="22" t="s">
        <v>137</v>
      </c>
      <c r="AU159" s="22" t="s">
        <v>85</v>
      </c>
      <c r="AY159" s="22" t="s">
        <v>125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24</v>
      </c>
      <c r="BK159" s="201">
        <f>ROUND(I159*H159,2)</f>
        <v>0</v>
      </c>
      <c r="BL159" s="22" t="s">
        <v>133</v>
      </c>
      <c r="BM159" s="22" t="s">
        <v>319</v>
      </c>
    </row>
    <row r="160" spans="2:65" s="1" customFormat="1" ht="27">
      <c r="B160" s="39"/>
      <c r="C160" s="61"/>
      <c r="D160" s="204" t="s">
        <v>153</v>
      </c>
      <c r="E160" s="61"/>
      <c r="F160" s="224" t="s">
        <v>296</v>
      </c>
      <c r="G160" s="61"/>
      <c r="H160" s="61"/>
      <c r="I160" s="161"/>
      <c r="J160" s="61"/>
      <c r="K160" s="61"/>
      <c r="L160" s="59"/>
      <c r="M160" s="225"/>
      <c r="N160" s="40"/>
      <c r="O160" s="40"/>
      <c r="P160" s="40"/>
      <c r="Q160" s="40"/>
      <c r="R160" s="40"/>
      <c r="S160" s="40"/>
      <c r="T160" s="76"/>
      <c r="AT160" s="22" t="s">
        <v>153</v>
      </c>
      <c r="AU160" s="22" t="s">
        <v>85</v>
      </c>
    </row>
    <row r="161" spans="2:65" s="11" customFormat="1" ht="13.5">
      <c r="B161" s="202"/>
      <c r="C161" s="203"/>
      <c r="D161" s="204" t="s">
        <v>135</v>
      </c>
      <c r="E161" s="205" t="s">
        <v>22</v>
      </c>
      <c r="F161" s="206" t="s">
        <v>312</v>
      </c>
      <c r="G161" s="203"/>
      <c r="H161" s="207">
        <v>162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135</v>
      </c>
      <c r="AU161" s="213" t="s">
        <v>85</v>
      </c>
      <c r="AV161" s="11" t="s">
        <v>85</v>
      </c>
      <c r="AW161" s="11" t="s">
        <v>40</v>
      </c>
      <c r="AX161" s="11" t="s">
        <v>24</v>
      </c>
      <c r="AY161" s="213" t="s">
        <v>125</v>
      </c>
    </row>
    <row r="162" spans="2:65" s="1" customFormat="1" ht="16.5" customHeight="1">
      <c r="B162" s="39"/>
      <c r="C162" s="214" t="s">
        <v>320</v>
      </c>
      <c r="D162" s="214" t="s">
        <v>137</v>
      </c>
      <c r="E162" s="215" t="s">
        <v>321</v>
      </c>
      <c r="F162" s="216" t="s">
        <v>322</v>
      </c>
      <c r="G162" s="217" t="s">
        <v>131</v>
      </c>
      <c r="H162" s="218">
        <v>12.15</v>
      </c>
      <c r="I162" s="219"/>
      <c r="J162" s="220">
        <f>ROUND(I162*H162,2)</f>
        <v>0</v>
      </c>
      <c r="K162" s="216" t="s">
        <v>132</v>
      </c>
      <c r="L162" s="221"/>
      <c r="M162" s="222" t="s">
        <v>22</v>
      </c>
      <c r="N162" s="223" t="s">
        <v>47</v>
      </c>
      <c r="O162" s="40"/>
      <c r="P162" s="199">
        <f>O162*H162</f>
        <v>0</v>
      </c>
      <c r="Q162" s="199">
        <v>1</v>
      </c>
      <c r="R162" s="199">
        <f>Q162*H162</f>
        <v>12.15</v>
      </c>
      <c r="S162" s="199">
        <v>0</v>
      </c>
      <c r="T162" s="200">
        <f>S162*H162</f>
        <v>0</v>
      </c>
      <c r="AR162" s="22" t="s">
        <v>141</v>
      </c>
      <c r="AT162" s="22" t="s">
        <v>137</v>
      </c>
      <c r="AU162" s="22" t="s">
        <v>85</v>
      </c>
      <c r="AY162" s="22" t="s">
        <v>125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24</v>
      </c>
      <c r="BK162" s="201">
        <f>ROUND(I162*H162,2)</f>
        <v>0</v>
      </c>
      <c r="BL162" s="22" t="s">
        <v>133</v>
      </c>
      <c r="BM162" s="22" t="s">
        <v>323</v>
      </c>
    </row>
    <row r="163" spans="2:65" s="1" customFormat="1" ht="27">
      <c r="B163" s="39"/>
      <c r="C163" s="61"/>
      <c r="D163" s="204" t="s">
        <v>153</v>
      </c>
      <c r="E163" s="61"/>
      <c r="F163" s="224" t="s">
        <v>296</v>
      </c>
      <c r="G163" s="61"/>
      <c r="H163" s="61"/>
      <c r="I163" s="161"/>
      <c r="J163" s="61"/>
      <c r="K163" s="61"/>
      <c r="L163" s="59"/>
      <c r="M163" s="225"/>
      <c r="N163" s="40"/>
      <c r="O163" s="40"/>
      <c r="P163" s="40"/>
      <c r="Q163" s="40"/>
      <c r="R163" s="40"/>
      <c r="S163" s="40"/>
      <c r="T163" s="76"/>
      <c r="AT163" s="22" t="s">
        <v>153</v>
      </c>
      <c r="AU163" s="22" t="s">
        <v>85</v>
      </c>
    </row>
    <row r="164" spans="2:65" s="11" customFormat="1" ht="13.5">
      <c r="B164" s="202"/>
      <c r="C164" s="203"/>
      <c r="D164" s="204" t="s">
        <v>135</v>
      </c>
      <c r="E164" s="205" t="s">
        <v>22</v>
      </c>
      <c r="F164" s="206" t="s">
        <v>324</v>
      </c>
      <c r="G164" s="203"/>
      <c r="H164" s="207">
        <v>12.15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135</v>
      </c>
      <c r="AU164" s="213" t="s">
        <v>85</v>
      </c>
      <c r="AV164" s="11" t="s">
        <v>85</v>
      </c>
      <c r="AW164" s="11" t="s">
        <v>40</v>
      </c>
      <c r="AX164" s="11" t="s">
        <v>24</v>
      </c>
      <c r="AY164" s="213" t="s">
        <v>125</v>
      </c>
    </row>
    <row r="165" spans="2:65" s="1" customFormat="1" ht="25.5" customHeight="1">
      <c r="B165" s="39"/>
      <c r="C165" s="190" t="s">
        <v>325</v>
      </c>
      <c r="D165" s="190" t="s">
        <v>128</v>
      </c>
      <c r="E165" s="191" t="s">
        <v>326</v>
      </c>
      <c r="F165" s="192" t="s">
        <v>327</v>
      </c>
      <c r="G165" s="193" t="s">
        <v>140</v>
      </c>
      <c r="H165" s="194">
        <v>1069.2929999999999</v>
      </c>
      <c r="I165" s="195"/>
      <c r="J165" s="196">
        <f>ROUND(I165*H165,2)</f>
        <v>0</v>
      </c>
      <c r="K165" s="192" t="s">
        <v>132</v>
      </c>
      <c r="L165" s="59"/>
      <c r="M165" s="197" t="s">
        <v>22</v>
      </c>
      <c r="N165" s="198" t="s">
        <v>47</v>
      </c>
      <c r="O165" s="4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22" t="s">
        <v>133</v>
      </c>
      <c r="AT165" s="22" t="s">
        <v>128</v>
      </c>
      <c r="AU165" s="22" t="s">
        <v>85</v>
      </c>
      <c r="AY165" s="22" t="s">
        <v>125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24</v>
      </c>
      <c r="BK165" s="201">
        <f>ROUND(I165*H165,2)</f>
        <v>0</v>
      </c>
      <c r="BL165" s="22" t="s">
        <v>133</v>
      </c>
      <c r="BM165" s="22" t="s">
        <v>328</v>
      </c>
    </row>
    <row r="166" spans="2:65" s="11" customFormat="1" ht="13.5">
      <c r="B166" s="202"/>
      <c r="C166" s="203"/>
      <c r="D166" s="204" t="s">
        <v>135</v>
      </c>
      <c r="E166" s="205" t="s">
        <v>22</v>
      </c>
      <c r="F166" s="206" t="s">
        <v>329</v>
      </c>
      <c r="G166" s="203"/>
      <c r="H166" s="207">
        <v>1069.2929999999999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135</v>
      </c>
      <c r="AU166" s="213" t="s">
        <v>85</v>
      </c>
      <c r="AV166" s="11" t="s">
        <v>85</v>
      </c>
      <c r="AW166" s="11" t="s">
        <v>40</v>
      </c>
      <c r="AX166" s="11" t="s">
        <v>24</v>
      </c>
      <c r="AY166" s="213" t="s">
        <v>125</v>
      </c>
    </row>
    <row r="167" spans="2:65" s="1" customFormat="1" ht="25.5" customHeight="1">
      <c r="B167" s="39"/>
      <c r="C167" s="190" t="s">
        <v>330</v>
      </c>
      <c r="D167" s="190" t="s">
        <v>128</v>
      </c>
      <c r="E167" s="191" t="s">
        <v>331</v>
      </c>
      <c r="F167" s="192" t="s">
        <v>332</v>
      </c>
      <c r="G167" s="193" t="s">
        <v>151</v>
      </c>
      <c r="H167" s="194">
        <v>2</v>
      </c>
      <c r="I167" s="195"/>
      <c r="J167" s="196">
        <f>ROUND(I167*H167,2)</f>
        <v>0</v>
      </c>
      <c r="K167" s="192" t="s">
        <v>132</v>
      </c>
      <c r="L167" s="59"/>
      <c r="M167" s="197" t="s">
        <v>22</v>
      </c>
      <c r="N167" s="198" t="s">
        <v>47</v>
      </c>
      <c r="O167" s="4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22" t="s">
        <v>133</v>
      </c>
      <c r="AT167" s="22" t="s">
        <v>128</v>
      </c>
      <c r="AU167" s="22" t="s">
        <v>85</v>
      </c>
      <c r="AY167" s="22" t="s">
        <v>125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24</v>
      </c>
      <c r="BK167" s="201">
        <f>ROUND(I167*H167,2)</f>
        <v>0</v>
      </c>
      <c r="BL167" s="22" t="s">
        <v>133</v>
      </c>
      <c r="BM167" s="22" t="s">
        <v>333</v>
      </c>
    </row>
    <row r="168" spans="2:65" s="1" customFormat="1" ht="25.5" customHeight="1">
      <c r="B168" s="39"/>
      <c r="C168" s="190" t="s">
        <v>334</v>
      </c>
      <c r="D168" s="190" t="s">
        <v>128</v>
      </c>
      <c r="E168" s="191" t="s">
        <v>335</v>
      </c>
      <c r="F168" s="192" t="s">
        <v>336</v>
      </c>
      <c r="G168" s="193" t="s">
        <v>151</v>
      </c>
      <c r="H168" s="194">
        <v>2</v>
      </c>
      <c r="I168" s="195"/>
      <c r="J168" s="196">
        <f>ROUND(I168*H168,2)</f>
        <v>0</v>
      </c>
      <c r="K168" s="192" t="s">
        <v>132</v>
      </c>
      <c r="L168" s="59"/>
      <c r="M168" s="197" t="s">
        <v>22</v>
      </c>
      <c r="N168" s="198" t="s">
        <v>47</v>
      </c>
      <c r="O168" s="4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AR168" s="22" t="s">
        <v>133</v>
      </c>
      <c r="AT168" s="22" t="s">
        <v>128</v>
      </c>
      <c r="AU168" s="22" t="s">
        <v>85</v>
      </c>
      <c r="AY168" s="22" t="s">
        <v>125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22" t="s">
        <v>24</v>
      </c>
      <c r="BK168" s="201">
        <f>ROUND(I168*H168,2)</f>
        <v>0</v>
      </c>
      <c r="BL168" s="22" t="s">
        <v>133</v>
      </c>
      <c r="BM168" s="22" t="s">
        <v>337</v>
      </c>
    </row>
    <row r="169" spans="2:65" s="1" customFormat="1" ht="16.5" customHeight="1">
      <c r="B169" s="39"/>
      <c r="C169" s="190" t="s">
        <v>338</v>
      </c>
      <c r="D169" s="190" t="s">
        <v>128</v>
      </c>
      <c r="E169" s="191" t="s">
        <v>339</v>
      </c>
      <c r="F169" s="192" t="s">
        <v>340</v>
      </c>
      <c r="G169" s="193" t="s">
        <v>140</v>
      </c>
      <c r="H169" s="194">
        <v>315.45600000000002</v>
      </c>
      <c r="I169" s="195"/>
      <c r="J169" s="196">
        <f>ROUND(I169*H169,2)</f>
        <v>0</v>
      </c>
      <c r="K169" s="192" t="s">
        <v>132</v>
      </c>
      <c r="L169" s="59"/>
      <c r="M169" s="197" t="s">
        <v>22</v>
      </c>
      <c r="N169" s="198" t="s">
        <v>47</v>
      </c>
      <c r="O169" s="4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2" t="s">
        <v>133</v>
      </c>
      <c r="AT169" s="22" t="s">
        <v>128</v>
      </c>
      <c r="AU169" s="22" t="s">
        <v>85</v>
      </c>
      <c r="AY169" s="22" t="s">
        <v>125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24</v>
      </c>
      <c r="BK169" s="201">
        <f>ROUND(I169*H169,2)</f>
        <v>0</v>
      </c>
      <c r="BL169" s="22" t="s">
        <v>133</v>
      </c>
      <c r="BM169" s="22" t="s">
        <v>341</v>
      </c>
    </row>
    <row r="170" spans="2:65" s="1" customFormat="1" ht="16.5" customHeight="1">
      <c r="B170" s="39"/>
      <c r="C170" s="190" t="s">
        <v>342</v>
      </c>
      <c r="D170" s="190" t="s">
        <v>128</v>
      </c>
      <c r="E170" s="191" t="s">
        <v>343</v>
      </c>
      <c r="F170" s="192" t="s">
        <v>344</v>
      </c>
      <c r="G170" s="193" t="s">
        <v>140</v>
      </c>
      <c r="H170" s="194">
        <v>38.845999999999997</v>
      </c>
      <c r="I170" s="195"/>
      <c r="J170" s="196">
        <f>ROUND(I170*H170,2)</f>
        <v>0</v>
      </c>
      <c r="K170" s="192" t="s">
        <v>132</v>
      </c>
      <c r="L170" s="59"/>
      <c r="M170" s="197" t="s">
        <v>22</v>
      </c>
      <c r="N170" s="198" t="s">
        <v>47</v>
      </c>
      <c r="O170" s="40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AR170" s="22" t="s">
        <v>133</v>
      </c>
      <c r="AT170" s="22" t="s">
        <v>128</v>
      </c>
      <c r="AU170" s="22" t="s">
        <v>85</v>
      </c>
      <c r="AY170" s="22" t="s">
        <v>125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2" t="s">
        <v>24</v>
      </c>
      <c r="BK170" s="201">
        <f>ROUND(I170*H170,2)</f>
        <v>0</v>
      </c>
      <c r="BL170" s="22" t="s">
        <v>133</v>
      </c>
      <c r="BM170" s="22" t="s">
        <v>345</v>
      </c>
    </row>
    <row r="171" spans="2:65" s="1" customFormat="1" ht="40.5">
      <c r="B171" s="39"/>
      <c r="C171" s="61"/>
      <c r="D171" s="204" t="s">
        <v>153</v>
      </c>
      <c r="E171" s="61"/>
      <c r="F171" s="224" t="s">
        <v>346</v>
      </c>
      <c r="G171" s="61"/>
      <c r="H171" s="61"/>
      <c r="I171" s="161"/>
      <c r="J171" s="61"/>
      <c r="K171" s="61"/>
      <c r="L171" s="59"/>
      <c r="M171" s="225"/>
      <c r="N171" s="40"/>
      <c r="O171" s="40"/>
      <c r="P171" s="40"/>
      <c r="Q171" s="40"/>
      <c r="R171" s="40"/>
      <c r="S171" s="40"/>
      <c r="T171" s="76"/>
      <c r="AT171" s="22" t="s">
        <v>153</v>
      </c>
      <c r="AU171" s="22" t="s">
        <v>85</v>
      </c>
    </row>
    <row r="172" spans="2:65" s="11" customFormat="1" ht="13.5">
      <c r="B172" s="202"/>
      <c r="C172" s="203"/>
      <c r="D172" s="204" t="s">
        <v>135</v>
      </c>
      <c r="E172" s="205" t="s">
        <v>22</v>
      </c>
      <c r="F172" s="206" t="s">
        <v>347</v>
      </c>
      <c r="G172" s="203"/>
      <c r="H172" s="207">
        <v>38.845999999999997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135</v>
      </c>
      <c r="AU172" s="213" t="s">
        <v>85</v>
      </c>
      <c r="AV172" s="11" t="s">
        <v>85</v>
      </c>
      <c r="AW172" s="11" t="s">
        <v>40</v>
      </c>
      <c r="AX172" s="11" t="s">
        <v>24</v>
      </c>
      <c r="AY172" s="213" t="s">
        <v>125</v>
      </c>
    </row>
    <row r="173" spans="2:65" s="1" customFormat="1" ht="16.5" customHeight="1">
      <c r="B173" s="39"/>
      <c r="C173" s="190" t="s">
        <v>348</v>
      </c>
      <c r="D173" s="190" t="s">
        <v>128</v>
      </c>
      <c r="E173" s="191" t="s">
        <v>349</v>
      </c>
      <c r="F173" s="192" t="s">
        <v>350</v>
      </c>
      <c r="G173" s="193" t="s">
        <v>140</v>
      </c>
      <c r="H173" s="194">
        <v>98.55</v>
      </c>
      <c r="I173" s="195"/>
      <c r="J173" s="196">
        <f>ROUND(I173*H173,2)</f>
        <v>0</v>
      </c>
      <c r="K173" s="192" t="s">
        <v>132</v>
      </c>
      <c r="L173" s="59"/>
      <c r="M173" s="197" t="s">
        <v>22</v>
      </c>
      <c r="N173" s="198" t="s">
        <v>47</v>
      </c>
      <c r="O173" s="40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AR173" s="22" t="s">
        <v>133</v>
      </c>
      <c r="AT173" s="22" t="s">
        <v>128</v>
      </c>
      <c r="AU173" s="22" t="s">
        <v>85</v>
      </c>
      <c r="AY173" s="22" t="s">
        <v>125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2" t="s">
        <v>24</v>
      </c>
      <c r="BK173" s="201">
        <f>ROUND(I173*H173,2)</f>
        <v>0</v>
      </c>
      <c r="BL173" s="22" t="s">
        <v>133</v>
      </c>
      <c r="BM173" s="22" t="s">
        <v>351</v>
      </c>
    </row>
    <row r="174" spans="2:65" s="1" customFormat="1" ht="27">
      <c r="B174" s="39"/>
      <c r="C174" s="61"/>
      <c r="D174" s="204" t="s">
        <v>153</v>
      </c>
      <c r="E174" s="61"/>
      <c r="F174" s="224" t="s">
        <v>352</v>
      </c>
      <c r="G174" s="61"/>
      <c r="H174" s="61"/>
      <c r="I174" s="161"/>
      <c r="J174" s="61"/>
      <c r="K174" s="61"/>
      <c r="L174" s="59"/>
      <c r="M174" s="225"/>
      <c r="N174" s="40"/>
      <c r="O174" s="40"/>
      <c r="P174" s="40"/>
      <c r="Q174" s="40"/>
      <c r="R174" s="40"/>
      <c r="S174" s="40"/>
      <c r="T174" s="76"/>
      <c r="AT174" s="22" t="s">
        <v>153</v>
      </c>
      <c r="AU174" s="22" t="s">
        <v>85</v>
      </c>
    </row>
    <row r="175" spans="2:65" s="11" customFormat="1" ht="13.5">
      <c r="B175" s="202"/>
      <c r="C175" s="203"/>
      <c r="D175" s="204" t="s">
        <v>135</v>
      </c>
      <c r="E175" s="205" t="s">
        <v>22</v>
      </c>
      <c r="F175" s="206" t="s">
        <v>353</v>
      </c>
      <c r="G175" s="203"/>
      <c r="H175" s="207">
        <v>98.55</v>
      </c>
      <c r="I175" s="208"/>
      <c r="J175" s="203"/>
      <c r="K175" s="203"/>
      <c r="L175" s="209"/>
      <c r="M175" s="237"/>
      <c r="N175" s="238"/>
      <c r="O175" s="238"/>
      <c r="P175" s="238"/>
      <c r="Q175" s="238"/>
      <c r="R175" s="238"/>
      <c r="S175" s="238"/>
      <c r="T175" s="239"/>
      <c r="AT175" s="213" t="s">
        <v>135</v>
      </c>
      <c r="AU175" s="213" t="s">
        <v>85</v>
      </c>
      <c r="AV175" s="11" t="s">
        <v>85</v>
      </c>
      <c r="AW175" s="11" t="s">
        <v>40</v>
      </c>
      <c r="AX175" s="11" t="s">
        <v>24</v>
      </c>
      <c r="AY175" s="213" t="s">
        <v>125</v>
      </c>
    </row>
    <row r="176" spans="2:65" s="1" customFormat="1" ht="6.95" customHeight="1">
      <c r="B176" s="54"/>
      <c r="C176" s="55"/>
      <c r="D176" s="55"/>
      <c r="E176" s="55"/>
      <c r="F176" s="55"/>
      <c r="G176" s="55"/>
      <c r="H176" s="55"/>
      <c r="I176" s="137"/>
      <c r="J176" s="55"/>
      <c r="K176" s="55"/>
      <c r="L176" s="59"/>
    </row>
  </sheetData>
  <sheetProtection algorithmName="SHA-512" hashValue="7CVXD0Ym9kD14JhncnFOIVczfXqz/Ck+XUXHc58EIDg85aMnvcuSvQ8cQSlvrdyfSz8EQOVivTT0x/sMM7bDgg==" saltValue="HccU+RRjytnfwUGCybuYrApRePKgLn4tA60p/2A6HPlDRcrCFKJbY3hQSic1eJX7zkJY/USZ4/mhz/Noc/d5XA==" spinCount="100000" sheet="1" objects="1" scenarios="1" formatColumns="0" formatRows="0" autoFilter="0"/>
  <autoFilter ref="C77:K175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94</v>
      </c>
      <c r="G1" s="367" t="s">
        <v>95</v>
      </c>
      <c r="H1" s="367"/>
      <c r="I1" s="113"/>
      <c r="J1" s="112" t="s">
        <v>96</v>
      </c>
      <c r="K1" s="111" t="s">
        <v>97</v>
      </c>
      <c r="L1" s="112" t="s">
        <v>98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99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Oprava mostu v km 59,126 Volary-Černý Kříž (Dobrá)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100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354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30. 4. 2018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">
        <v>33</v>
      </c>
      <c r="K14" s="43"/>
    </row>
    <row r="15" spans="1:70" s="1" customFormat="1" ht="18" customHeight="1">
      <c r="B15" s="39"/>
      <c r="C15" s="40"/>
      <c r="D15" s="40"/>
      <c r="E15" s="33" t="s">
        <v>34</v>
      </c>
      <c r="F15" s="40"/>
      <c r="G15" s="40"/>
      <c r="H15" s="40"/>
      <c r="I15" s="117" t="s">
        <v>35</v>
      </c>
      <c r="J15" s="33" t="s">
        <v>36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35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26</v>
      </c>
      <c r="F21" s="40"/>
      <c r="G21" s="40"/>
      <c r="H21" s="40"/>
      <c r="I21" s="117" t="s">
        <v>35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22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42</v>
      </c>
      <c r="E27" s="40"/>
      <c r="F27" s="40"/>
      <c r="G27" s="40"/>
      <c r="H27" s="40"/>
      <c r="I27" s="116"/>
      <c r="J27" s="126">
        <f>ROUND(J76,2)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7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8">
        <f>ROUND(SUM(BE76:BE78), 2)</f>
        <v>0</v>
      </c>
      <c r="G30" s="40"/>
      <c r="H30" s="40"/>
      <c r="I30" s="129">
        <v>0.21</v>
      </c>
      <c r="J30" s="128">
        <f>ROUND(ROUND((SUM(BE76:BE78)),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8">
        <f>ROUND(SUM(BF76:BF78), 2)</f>
        <v>0</v>
      </c>
      <c r="G31" s="40"/>
      <c r="H31" s="40"/>
      <c r="I31" s="129">
        <v>0.15</v>
      </c>
      <c r="J31" s="128">
        <f>ROUND(ROUND((SUM(BF76:BF78)),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8">
        <f>ROUND(SUM(BG76:BG78),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8">
        <f>ROUND(SUM(BH76:BH78),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8">
        <f>ROUND(SUM(BI76:BI78),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52</v>
      </c>
      <c r="E36" s="77"/>
      <c r="F36" s="77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Oprava mostu v km 59,126 Volary-Černý Kříž (Dobrá)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100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1.2 - Materiál objednatele (zhotovitel neoceňuje)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30. 4. 2018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SŽDC s.o., OŘ Plzeň</v>
      </c>
      <c r="G51" s="40"/>
      <c r="H51" s="40"/>
      <c r="I51" s="117" t="s">
        <v>39</v>
      </c>
      <c r="J51" s="328" t="str">
        <f>E21</f>
        <v xml:space="preserve"> 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J76</f>
        <v>0</v>
      </c>
      <c r="K56" s="43"/>
      <c r="AU56" s="22" t="s">
        <v>106</v>
      </c>
    </row>
    <row r="57" spans="2:47" s="1" customFormat="1" ht="21.75" customHeight="1">
      <c r="B57" s="39"/>
      <c r="C57" s="40"/>
      <c r="D57" s="40"/>
      <c r="E57" s="40"/>
      <c r="F57" s="40"/>
      <c r="G57" s="40"/>
      <c r="H57" s="40"/>
      <c r="I57" s="116"/>
      <c r="J57" s="40"/>
      <c r="K57" s="43"/>
    </row>
    <row r="58" spans="2:47" s="1" customFormat="1" ht="6.95" customHeight="1">
      <c r="B58" s="54"/>
      <c r="C58" s="55"/>
      <c r="D58" s="55"/>
      <c r="E58" s="55"/>
      <c r="F58" s="55"/>
      <c r="G58" s="55"/>
      <c r="H58" s="55"/>
      <c r="I58" s="137"/>
      <c r="J58" s="55"/>
      <c r="K58" s="5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40"/>
      <c r="J62" s="58"/>
      <c r="K62" s="58"/>
      <c r="L62" s="59"/>
    </row>
    <row r="63" spans="2:47" s="1" customFormat="1" ht="36.950000000000003" customHeight="1">
      <c r="B63" s="39"/>
      <c r="C63" s="60" t="s">
        <v>109</v>
      </c>
      <c r="D63" s="61"/>
      <c r="E63" s="61"/>
      <c r="F63" s="61"/>
      <c r="G63" s="61"/>
      <c r="H63" s="61"/>
      <c r="I63" s="161"/>
      <c r="J63" s="61"/>
      <c r="K63" s="61"/>
      <c r="L63" s="59"/>
    </row>
    <row r="64" spans="2:47" s="1" customFormat="1" ht="6.95" customHeight="1">
      <c r="B64" s="39"/>
      <c r="C64" s="61"/>
      <c r="D64" s="61"/>
      <c r="E64" s="61"/>
      <c r="F64" s="61"/>
      <c r="G64" s="61"/>
      <c r="H64" s="61"/>
      <c r="I64" s="161"/>
      <c r="J64" s="61"/>
      <c r="K64" s="61"/>
      <c r="L64" s="59"/>
    </row>
    <row r="65" spans="2:65" s="1" customFormat="1" ht="14.45" customHeight="1">
      <c r="B65" s="39"/>
      <c r="C65" s="63" t="s">
        <v>18</v>
      </c>
      <c r="D65" s="61"/>
      <c r="E65" s="61"/>
      <c r="F65" s="61"/>
      <c r="G65" s="61"/>
      <c r="H65" s="61"/>
      <c r="I65" s="161"/>
      <c r="J65" s="61"/>
      <c r="K65" s="61"/>
      <c r="L65" s="59"/>
    </row>
    <row r="66" spans="2:65" s="1" customFormat="1" ht="16.5" customHeight="1">
      <c r="B66" s="39"/>
      <c r="C66" s="61"/>
      <c r="D66" s="61"/>
      <c r="E66" s="364" t="str">
        <f>E7</f>
        <v>Oprava mostu v km 59,126 Volary-Černý Kříž (Dobrá)</v>
      </c>
      <c r="F66" s="365"/>
      <c r="G66" s="365"/>
      <c r="H66" s="365"/>
      <c r="I66" s="161"/>
      <c r="J66" s="61"/>
      <c r="K66" s="61"/>
      <c r="L66" s="59"/>
    </row>
    <row r="67" spans="2:65" s="1" customFormat="1" ht="14.45" customHeight="1">
      <c r="B67" s="39"/>
      <c r="C67" s="63" t="s">
        <v>100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5" s="1" customFormat="1" ht="17.25" customHeight="1">
      <c r="B68" s="39"/>
      <c r="C68" s="61"/>
      <c r="D68" s="61"/>
      <c r="E68" s="339" t="str">
        <f>E9</f>
        <v>1.2 - Materiál objednatele (zhotovitel neoceňuje)</v>
      </c>
      <c r="F68" s="366"/>
      <c r="G68" s="366"/>
      <c r="H68" s="366"/>
      <c r="I68" s="161"/>
      <c r="J68" s="61"/>
      <c r="K68" s="61"/>
      <c r="L68" s="59"/>
    </row>
    <row r="69" spans="2:65" s="1" customFormat="1" ht="6.95" customHeight="1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65" s="1" customFormat="1" ht="18" customHeight="1">
      <c r="B70" s="39"/>
      <c r="C70" s="63" t="s">
        <v>25</v>
      </c>
      <c r="D70" s="61"/>
      <c r="E70" s="61"/>
      <c r="F70" s="162" t="str">
        <f>F12</f>
        <v xml:space="preserve"> </v>
      </c>
      <c r="G70" s="61"/>
      <c r="H70" s="61"/>
      <c r="I70" s="163" t="s">
        <v>27</v>
      </c>
      <c r="J70" s="71" t="str">
        <f>IF(J12="","",J12)</f>
        <v>30. 4. 2018</v>
      </c>
      <c r="K70" s="61"/>
      <c r="L70" s="59"/>
    </row>
    <row r="71" spans="2:65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65" s="1" customFormat="1">
      <c r="B72" s="39"/>
      <c r="C72" s="63" t="s">
        <v>31</v>
      </c>
      <c r="D72" s="61"/>
      <c r="E72" s="61"/>
      <c r="F72" s="162" t="str">
        <f>E15</f>
        <v>SŽDC s.o., OŘ Plzeň</v>
      </c>
      <c r="G72" s="61"/>
      <c r="H72" s="61"/>
      <c r="I72" s="163" t="s">
        <v>39</v>
      </c>
      <c r="J72" s="162" t="str">
        <f>E21</f>
        <v xml:space="preserve"> </v>
      </c>
      <c r="K72" s="61"/>
      <c r="L72" s="59"/>
    </row>
    <row r="73" spans="2:65" s="1" customFormat="1" ht="14.45" customHeight="1">
      <c r="B73" s="39"/>
      <c r="C73" s="63" t="s">
        <v>37</v>
      </c>
      <c r="D73" s="61"/>
      <c r="E73" s="61"/>
      <c r="F73" s="162" t="str">
        <f>IF(E18="","",E18)</f>
        <v/>
      </c>
      <c r="G73" s="61"/>
      <c r="H73" s="61"/>
      <c r="I73" s="161"/>
      <c r="J73" s="61"/>
      <c r="K73" s="61"/>
      <c r="L73" s="59"/>
    </row>
    <row r="74" spans="2:65" s="1" customFormat="1" ht="10.3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65" s="9" customFormat="1" ht="29.25" customHeight="1">
      <c r="B75" s="164"/>
      <c r="C75" s="165" t="s">
        <v>110</v>
      </c>
      <c r="D75" s="166" t="s">
        <v>61</v>
      </c>
      <c r="E75" s="166" t="s">
        <v>57</v>
      </c>
      <c r="F75" s="166" t="s">
        <v>111</v>
      </c>
      <c r="G75" s="166" t="s">
        <v>112</v>
      </c>
      <c r="H75" s="166" t="s">
        <v>113</v>
      </c>
      <c r="I75" s="167" t="s">
        <v>114</v>
      </c>
      <c r="J75" s="166" t="s">
        <v>104</v>
      </c>
      <c r="K75" s="168" t="s">
        <v>115</v>
      </c>
      <c r="L75" s="169"/>
      <c r="M75" s="79" t="s">
        <v>116</v>
      </c>
      <c r="N75" s="80" t="s">
        <v>46</v>
      </c>
      <c r="O75" s="80" t="s">
        <v>117</v>
      </c>
      <c r="P75" s="80" t="s">
        <v>118</v>
      </c>
      <c r="Q75" s="80" t="s">
        <v>119</v>
      </c>
      <c r="R75" s="80" t="s">
        <v>120</v>
      </c>
      <c r="S75" s="80" t="s">
        <v>121</v>
      </c>
      <c r="T75" s="81" t="s">
        <v>122</v>
      </c>
    </row>
    <row r="76" spans="2:65" s="1" customFormat="1" ht="29.25" customHeight="1">
      <c r="B76" s="39"/>
      <c r="C76" s="85" t="s">
        <v>105</v>
      </c>
      <c r="D76" s="61"/>
      <c r="E76" s="61"/>
      <c r="F76" s="61"/>
      <c r="G76" s="61"/>
      <c r="H76" s="61"/>
      <c r="I76" s="161"/>
      <c r="J76" s="170">
        <f>BK76</f>
        <v>0</v>
      </c>
      <c r="K76" s="61"/>
      <c r="L76" s="59"/>
      <c r="M76" s="82"/>
      <c r="N76" s="83"/>
      <c r="O76" s="83"/>
      <c r="P76" s="171">
        <f>SUM(P77:P78)</f>
        <v>0</v>
      </c>
      <c r="Q76" s="83"/>
      <c r="R76" s="171">
        <f>SUM(R77:R78)</f>
        <v>0</v>
      </c>
      <c r="S76" s="83"/>
      <c r="T76" s="172">
        <f>SUM(T77:T78)</f>
        <v>0</v>
      </c>
      <c r="AT76" s="22" t="s">
        <v>75</v>
      </c>
      <c r="AU76" s="22" t="s">
        <v>106</v>
      </c>
      <c r="BK76" s="173">
        <f>SUM(BK77:BK78)</f>
        <v>0</v>
      </c>
    </row>
    <row r="77" spans="2:65" s="1" customFormat="1" ht="25.5" customHeight="1">
      <c r="B77" s="39"/>
      <c r="C77" s="214" t="s">
        <v>24</v>
      </c>
      <c r="D77" s="214" t="s">
        <v>137</v>
      </c>
      <c r="E77" s="215" t="s">
        <v>355</v>
      </c>
      <c r="F77" s="216" t="s">
        <v>356</v>
      </c>
      <c r="G77" s="217" t="s">
        <v>151</v>
      </c>
      <c r="H77" s="218">
        <v>365</v>
      </c>
      <c r="I77" s="219"/>
      <c r="J77" s="220">
        <f>ROUND(I77*H77,2)</f>
        <v>0</v>
      </c>
      <c r="K77" s="216" t="s">
        <v>22</v>
      </c>
      <c r="L77" s="221"/>
      <c r="M77" s="222" t="s">
        <v>22</v>
      </c>
      <c r="N77" s="223" t="s">
        <v>47</v>
      </c>
      <c r="O77" s="40"/>
      <c r="P77" s="199">
        <f>O77*H77</f>
        <v>0</v>
      </c>
      <c r="Q77" s="199">
        <v>0</v>
      </c>
      <c r="R77" s="199">
        <f>Q77*H77</f>
        <v>0</v>
      </c>
      <c r="S77" s="199">
        <v>0</v>
      </c>
      <c r="T77" s="200">
        <f>S77*H77</f>
        <v>0</v>
      </c>
      <c r="AR77" s="22" t="s">
        <v>141</v>
      </c>
      <c r="AT77" s="22" t="s">
        <v>137</v>
      </c>
      <c r="AU77" s="22" t="s">
        <v>76</v>
      </c>
      <c r="AY77" s="22" t="s">
        <v>125</v>
      </c>
      <c r="BE77" s="201">
        <f>IF(N77="základní",J77,0)</f>
        <v>0</v>
      </c>
      <c r="BF77" s="201">
        <f>IF(N77="snížená",J77,0)</f>
        <v>0</v>
      </c>
      <c r="BG77" s="201">
        <f>IF(N77="zákl. přenesená",J77,0)</f>
        <v>0</v>
      </c>
      <c r="BH77" s="201">
        <f>IF(N77="sníž. přenesená",J77,0)</f>
        <v>0</v>
      </c>
      <c r="BI77" s="201">
        <f>IF(N77="nulová",J77,0)</f>
        <v>0</v>
      </c>
      <c r="BJ77" s="22" t="s">
        <v>24</v>
      </c>
      <c r="BK77" s="201">
        <f>ROUND(I77*H77,2)</f>
        <v>0</v>
      </c>
      <c r="BL77" s="22" t="s">
        <v>133</v>
      </c>
      <c r="BM77" s="22" t="s">
        <v>357</v>
      </c>
    </row>
    <row r="78" spans="2:65" s="1" customFormat="1" ht="27">
      <c r="B78" s="39"/>
      <c r="C78" s="61"/>
      <c r="D78" s="204" t="s">
        <v>153</v>
      </c>
      <c r="E78" s="61"/>
      <c r="F78" s="224" t="s">
        <v>358</v>
      </c>
      <c r="G78" s="61"/>
      <c r="H78" s="61"/>
      <c r="I78" s="161"/>
      <c r="J78" s="61"/>
      <c r="K78" s="61"/>
      <c r="L78" s="59"/>
      <c r="M78" s="240"/>
      <c r="N78" s="241"/>
      <c r="O78" s="241"/>
      <c r="P78" s="241"/>
      <c r="Q78" s="241"/>
      <c r="R78" s="241"/>
      <c r="S78" s="241"/>
      <c r="T78" s="242"/>
      <c r="AT78" s="22" t="s">
        <v>153</v>
      </c>
      <c r="AU78" s="22" t="s">
        <v>76</v>
      </c>
    </row>
    <row r="79" spans="2:65" s="1" customFormat="1" ht="6.95" customHeight="1">
      <c r="B79" s="54"/>
      <c r="C79" s="55"/>
      <c r="D79" s="55"/>
      <c r="E79" s="55"/>
      <c r="F79" s="55"/>
      <c r="G79" s="55"/>
      <c r="H79" s="55"/>
      <c r="I79" s="137"/>
      <c r="J79" s="55"/>
      <c r="K79" s="55"/>
      <c r="L79" s="59"/>
    </row>
  </sheetData>
  <sheetProtection algorithmName="SHA-512" hashValue="qF8sQVFYywadmZ4+ElllYdSZQjSudMAGHXAkTKizErZxq54nw1hMXfESQrs36aSfc+dXKehNO/65VHPO4O4Y4g==" saltValue="i+tUliA9JBKJ9Ik5x6vowfzpJahX5ogcTsrV7mKQnnFUdtTXYpz2WrcatR7RWVNCSC1xZuJc0j6pIzcPiN4a9A==" spinCount="100000" sheet="1" objects="1" scenarios="1" formatColumns="0" formatRows="0" autoFilter="0"/>
  <autoFilter ref="C75:K7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4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94</v>
      </c>
      <c r="G1" s="367" t="s">
        <v>95</v>
      </c>
      <c r="H1" s="367"/>
      <c r="I1" s="113"/>
      <c r="J1" s="112" t="s">
        <v>96</v>
      </c>
      <c r="K1" s="111" t="s">
        <v>97</v>
      </c>
      <c r="L1" s="112" t="s">
        <v>98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90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99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Oprava mostu v km 59,126 Volary-Černý Kříž (Dobrá)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100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359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30. 4. 2018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">
        <v>33</v>
      </c>
      <c r="K14" s="43"/>
    </row>
    <row r="15" spans="1:70" s="1" customFormat="1" ht="18" customHeight="1">
      <c r="B15" s="39"/>
      <c r="C15" s="40"/>
      <c r="D15" s="40"/>
      <c r="E15" s="33" t="s">
        <v>34</v>
      </c>
      <c r="F15" s="40"/>
      <c r="G15" s="40"/>
      <c r="H15" s="40"/>
      <c r="I15" s="117" t="s">
        <v>35</v>
      </c>
      <c r="J15" s="33" t="s">
        <v>36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35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26</v>
      </c>
      <c r="F21" s="40"/>
      <c r="G21" s="40"/>
      <c r="H21" s="40"/>
      <c r="I21" s="117" t="s">
        <v>35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22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42</v>
      </c>
      <c r="E27" s="40"/>
      <c r="F27" s="40"/>
      <c r="G27" s="40"/>
      <c r="H27" s="40"/>
      <c r="I27" s="116"/>
      <c r="J27" s="126">
        <f>ROUND(J88,2)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7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8">
        <f>ROUND(SUM(BE88:BE345), 2)</f>
        <v>0</v>
      </c>
      <c r="G30" s="40"/>
      <c r="H30" s="40"/>
      <c r="I30" s="129">
        <v>0.21</v>
      </c>
      <c r="J30" s="128">
        <f>ROUND(ROUND((SUM(BE88:BE345)),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8">
        <f>ROUND(SUM(BF88:BF345), 2)</f>
        <v>0</v>
      </c>
      <c r="G31" s="40"/>
      <c r="H31" s="40"/>
      <c r="I31" s="129">
        <v>0.15</v>
      </c>
      <c r="J31" s="128">
        <f>ROUND(ROUND((SUM(BF88:BF345)),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8">
        <f>ROUND(SUM(BG88:BG345),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8">
        <f>ROUND(SUM(BH88:BH345),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8">
        <f>ROUND(SUM(BI88:BI345),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52</v>
      </c>
      <c r="E36" s="77"/>
      <c r="F36" s="77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Oprava mostu v km 59,126 Volary-Černý Kříž (Dobrá)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100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2 - SO 201- Most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30. 4. 2018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SŽDC s.o., OŘ Plzeň</v>
      </c>
      <c r="G51" s="40"/>
      <c r="H51" s="40"/>
      <c r="I51" s="117" t="s">
        <v>39</v>
      </c>
      <c r="J51" s="328" t="str">
        <f>E21</f>
        <v xml:space="preserve"> 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J88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107</v>
      </c>
      <c r="E57" s="150"/>
      <c r="F57" s="150"/>
      <c r="G57" s="150"/>
      <c r="H57" s="150"/>
      <c r="I57" s="151"/>
      <c r="J57" s="152">
        <f>J89</f>
        <v>0</v>
      </c>
      <c r="K57" s="153"/>
    </row>
    <row r="58" spans="2:47" s="8" customFormat="1" ht="19.899999999999999" customHeight="1">
      <c r="B58" s="154"/>
      <c r="C58" s="155"/>
      <c r="D58" s="156" t="s">
        <v>360</v>
      </c>
      <c r="E58" s="157"/>
      <c r="F58" s="157"/>
      <c r="G58" s="157"/>
      <c r="H58" s="157"/>
      <c r="I58" s="158"/>
      <c r="J58" s="159">
        <f>J90</f>
        <v>0</v>
      </c>
      <c r="K58" s="160"/>
    </row>
    <row r="59" spans="2:47" s="8" customFormat="1" ht="19.899999999999999" customHeight="1">
      <c r="B59" s="154"/>
      <c r="C59" s="155"/>
      <c r="D59" s="156" t="s">
        <v>361</v>
      </c>
      <c r="E59" s="157"/>
      <c r="F59" s="157"/>
      <c r="G59" s="157"/>
      <c r="H59" s="157"/>
      <c r="I59" s="158"/>
      <c r="J59" s="159">
        <f>J134</f>
        <v>0</v>
      </c>
      <c r="K59" s="160"/>
    </row>
    <row r="60" spans="2:47" s="8" customFormat="1" ht="19.899999999999999" customHeight="1">
      <c r="B60" s="154"/>
      <c r="C60" s="155"/>
      <c r="D60" s="156" t="s">
        <v>362</v>
      </c>
      <c r="E60" s="157"/>
      <c r="F60" s="157"/>
      <c r="G60" s="157"/>
      <c r="H60" s="157"/>
      <c r="I60" s="158"/>
      <c r="J60" s="159">
        <f>J155</f>
        <v>0</v>
      </c>
      <c r="K60" s="160"/>
    </row>
    <row r="61" spans="2:47" s="8" customFormat="1" ht="19.899999999999999" customHeight="1">
      <c r="B61" s="154"/>
      <c r="C61" s="155"/>
      <c r="D61" s="156" t="s">
        <v>363</v>
      </c>
      <c r="E61" s="157"/>
      <c r="F61" s="157"/>
      <c r="G61" s="157"/>
      <c r="H61" s="157"/>
      <c r="I61" s="158"/>
      <c r="J61" s="159">
        <f>J173</f>
        <v>0</v>
      </c>
      <c r="K61" s="160"/>
    </row>
    <row r="62" spans="2:47" s="8" customFormat="1" ht="19.899999999999999" customHeight="1">
      <c r="B62" s="154"/>
      <c r="C62" s="155"/>
      <c r="D62" s="156" t="s">
        <v>108</v>
      </c>
      <c r="E62" s="157"/>
      <c r="F62" s="157"/>
      <c r="G62" s="157"/>
      <c r="H62" s="157"/>
      <c r="I62" s="158"/>
      <c r="J62" s="159">
        <f>J188</f>
        <v>0</v>
      </c>
      <c r="K62" s="160"/>
    </row>
    <row r="63" spans="2:47" s="8" customFormat="1" ht="19.899999999999999" customHeight="1">
      <c r="B63" s="154"/>
      <c r="C63" s="155"/>
      <c r="D63" s="156" t="s">
        <v>364</v>
      </c>
      <c r="E63" s="157"/>
      <c r="F63" s="157"/>
      <c r="G63" s="157"/>
      <c r="H63" s="157"/>
      <c r="I63" s="158"/>
      <c r="J63" s="159">
        <f>J209</f>
        <v>0</v>
      </c>
      <c r="K63" s="160"/>
    </row>
    <row r="64" spans="2:47" s="8" customFormat="1" ht="19.899999999999999" customHeight="1">
      <c r="B64" s="154"/>
      <c r="C64" s="155"/>
      <c r="D64" s="156" t="s">
        <v>365</v>
      </c>
      <c r="E64" s="157"/>
      <c r="F64" s="157"/>
      <c r="G64" s="157"/>
      <c r="H64" s="157"/>
      <c r="I64" s="158"/>
      <c r="J64" s="159">
        <f>J225</f>
        <v>0</v>
      </c>
      <c r="K64" s="160"/>
    </row>
    <row r="65" spans="2:12" s="8" customFormat="1" ht="19.899999999999999" customHeight="1">
      <c r="B65" s="154"/>
      <c r="C65" s="155"/>
      <c r="D65" s="156" t="s">
        <v>366</v>
      </c>
      <c r="E65" s="157"/>
      <c r="F65" s="157"/>
      <c r="G65" s="157"/>
      <c r="H65" s="157"/>
      <c r="I65" s="158"/>
      <c r="J65" s="159">
        <f>J311</f>
        <v>0</v>
      </c>
      <c r="K65" s="160"/>
    </row>
    <row r="66" spans="2:12" s="8" customFormat="1" ht="19.899999999999999" customHeight="1">
      <c r="B66" s="154"/>
      <c r="C66" s="155"/>
      <c r="D66" s="156" t="s">
        <v>367</v>
      </c>
      <c r="E66" s="157"/>
      <c r="F66" s="157"/>
      <c r="G66" s="157"/>
      <c r="H66" s="157"/>
      <c r="I66" s="158"/>
      <c r="J66" s="159">
        <f>J330</f>
        <v>0</v>
      </c>
      <c r="K66" s="160"/>
    </row>
    <row r="67" spans="2:12" s="7" customFormat="1" ht="24.95" customHeight="1">
      <c r="B67" s="147"/>
      <c r="C67" s="148"/>
      <c r="D67" s="149" t="s">
        <v>368</v>
      </c>
      <c r="E67" s="150"/>
      <c r="F67" s="150"/>
      <c r="G67" s="150"/>
      <c r="H67" s="150"/>
      <c r="I67" s="151"/>
      <c r="J67" s="152">
        <f>J335</f>
        <v>0</v>
      </c>
      <c r="K67" s="153"/>
    </row>
    <row r="68" spans="2:12" s="8" customFormat="1" ht="19.899999999999999" customHeight="1">
      <c r="B68" s="154"/>
      <c r="C68" s="155"/>
      <c r="D68" s="156" t="s">
        <v>369</v>
      </c>
      <c r="E68" s="157"/>
      <c r="F68" s="157"/>
      <c r="G68" s="157"/>
      <c r="H68" s="157"/>
      <c r="I68" s="158"/>
      <c r="J68" s="159">
        <f>J336</f>
        <v>0</v>
      </c>
      <c r="K68" s="160"/>
    </row>
    <row r="69" spans="2:12" s="1" customFormat="1" ht="21.75" customHeight="1">
      <c r="B69" s="39"/>
      <c r="C69" s="40"/>
      <c r="D69" s="40"/>
      <c r="E69" s="40"/>
      <c r="F69" s="40"/>
      <c r="G69" s="40"/>
      <c r="H69" s="40"/>
      <c r="I69" s="116"/>
      <c r="J69" s="40"/>
      <c r="K69" s="43"/>
    </row>
    <row r="70" spans="2:12" s="1" customFormat="1" ht="6.95" customHeight="1">
      <c r="B70" s="54"/>
      <c r="C70" s="55"/>
      <c r="D70" s="55"/>
      <c r="E70" s="55"/>
      <c r="F70" s="55"/>
      <c r="G70" s="55"/>
      <c r="H70" s="55"/>
      <c r="I70" s="137"/>
      <c r="J70" s="55"/>
      <c r="K70" s="5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40"/>
      <c r="J74" s="58"/>
      <c r="K74" s="58"/>
      <c r="L74" s="59"/>
    </row>
    <row r="75" spans="2:12" s="1" customFormat="1" ht="36.950000000000003" customHeight="1">
      <c r="B75" s="39"/>
      <c r="C75" s="60" t="s">
        <v>109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4.45" customHeight="1">
      <c r="B77" s="39"/>
      <c r="C77" s="63" t="s">
        <v>18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16.5" customHeight="1">
      <c r="B78" s="39"/>
      <c r="C78" s="61"/>
      <c r="D78" s="61"/>
      <c r="E78" s="364" t="str">
        <f>E7</f>
        <v>Oprava mostu v km 59,126 Volary-Černý Kříž (Dobrá)</v>
      </c>
      <c r="F78" s="365"/>
      <c r="G78" s="365"/>
      <c r="H78" s="365"/>
      <c r="I78" s="161"/>
      <c r="J78" s="61"/>
      <c r="K78" s="61"/>
      <c r="L78" s="59"/>
    </row>
    <row r="79" spans="2:12" s="1" customFormat="1" ht="14.45" customHeight="1">
      <c r="B79" s="39"/>
      <c r="C79" s="63" t="s">
        <v>100</v>
      </c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7.25" customHeight="1">
      <c r="B80" s="39"/>
      <c r="C80" s="61"/>
      <c r="D80" s="61"/>
      <c r="E80" s="339" t="str">
        <f>E9</f>
        <v>2 - SO 201- Most</v>
      </c>
      <c r="F80" s="366"/>
      <c r="G80" s="366"/>
      <c r="H80" s="366"/>
      <c r="I80" s="161"/>
      <c r="J80" s="61"/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 ht="18" customHeight="1">
      <c r="B82" s="39"/>
      <c r="C82" s="63" t="s">
        <v>25</v>
      </c>
      <c r="D82" s="61"/>
      <c r="E82" s="61"/>
      <c r="F82" s="162" t="str">
        <f>F12</f>
        <v xml:space="preserve"> </v>
      </c>
      <c r="G82" s="61"/>
      <c r="H82" s="61"/>
      <c r="I82" s="163" t="s">
        <v>27</v>
      </c>
      <c r="J82" s="71" t="str">
        <f>IF(J12="","",J12)</f>
        <v>30. 4. 2018</v>
      </c>
      <c r="K82" s="61"/>
      <c r="L82" s="59"/>
    </row>
    <row r="83" spans="2:65" s="1" customFormat="1" ht="6.95" customHeight="1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1" customFormat="1">
      <c r="B84" s="39"/>
      <c r="C84" s="63" t="s">
        <v>31</v>
      </c>
      <c r="D84" s="61"/>
      <c r="E84" s="61"/>
      <c r="F84" s="162" t="str">
        <f>E15</f>
        <v>SŽDC s.o., OŘ Plzeň</v>
      </c>
      <c r="G84" s="61"/>
      <c r="H84" s="61"/>
      <c r="I84" s="163" t="s">
        <v>39</v>
      </c>
      <c r="J84" s="162" t="str">
        <f>E21</f>
        <v xml:space="preserve"> </v>
      </c>
      <c r="K84" s="61"/>
      <c r="L84" s="59"/>
    </row>
    <row r="85" spans="2:65" s="1" customFormat="1" ht="14.45" customHeight="1">
      <c r="B85" s="39"/>
      <c r="C85" s="63" t="s">
        <v>37</v>
      </c>
      <c r="D85" s="61"/>
      <c r="E85" s="61"/>
      <c r="F85" s="162" t="str">
        <f>IF(E18="","",E18)</f>
        <v/>
      </c>
      <c r="G85" s="61"/>
      <c r="H85" s="61"/>
      <c r="I85" s="161"/>
      <c r="J85" s="61"/>
      <c r="K85" s="61"/>
      <c r="L85" s="59"/>
    </row>
    <row r="86" spans="2:65" s="1" customFormat="1" ht="10.35" customHeight="1">
      <c r="B86" s="39"/>
      <c r="C86" s="61"/>
      <c r="D86" s="61"/>
      <c r="E86" s="61"/>
      <c r="F86" s="61"/>
      <c r="G86" s="61"/>
      <c r="H86" s="61"/>
      <c r="I86" s="161"/>
      <c r="J86" s="61"/>
      <c r="K86" s="61"/>
      <c r="L86" s="59"/>
    </row>
    <row r="87" spans="2:65" s="9" customFormat="1" ht="29.25" customHeight="1">
      <c r="B87" s="164"/>
      <c r="C87" s="165" t="s">
        <v>110</v>
      </c>
      <c r="D87" s="166" t="s">
        <v>61</v>
      </c>
      <c r="E87" s="166" t="s">
        <v>57</v>
      </c>
      <c r="F87" s="166" t="s">
        <v>111</v>
      </c>
      <c r="G87" s="166" t="s">
        <v>112</v>
      </c>
      <c r="H87" s="166" t="s">
        <v>113</v>
      </c>
      <c r="I87" s="167" t="s">
        <v>114</v>
      </c>
      <c r="J87" s="166" t="s">
        <v>104</v>
      </c>
      <c r="K87" s="168" t="s">
        <v>115</v>
      </c>
      <c r="L87" s="169"/>
      <c r="M87" s="79" t="s">
        <v>116</v>
      </c>
      <c r="N87" s="80" t="s">
        <v>46</v>
      </c>
      <c r="O87" s="80" t="s">
        <v>117</v>
      </c>
      <c r="P87" s="80" t="s">
        <v>118</v>
      </c>
      <c r="Q87" s="80" t="s">
        <v>119</v>
      </c>
      <c r="R87" s="80" t="s">
        <v>120</v>
      </c>
      <c r="S87" s="80" t="s">
        <v>121</v>
      </c>
      <c r="T87" s="81" t="s">
        <v>122</v>
      </c>
    </row>
    <row r="88" spans="2:65" s="1" customFormat="1" ht="29.25" customHeight="1">
      <c r="B88" s="39"/>
      <c r="C88" s="85" t="s">
        <v>105</v>
      </c>
      <c r="D88" s="61"/>
      <c r="E88" s="61"/>
      <c r="F88" s="61"/>
      <c r="G88" s="61"/>
      <c r="H88" s="61"/>
      <c r="I88" s="161"/>
      <c r="J88" s="170">
        <f>BK88</f>
        <v>0</v>
      </c>
      <c r="K88" s="61"/>
      <c r="L88" s="59"/>
      <c r="M88" s="82"/>
      <c r="N88" s="83"/>
      <c r="O88" s="83"/>
      <c r="P88" s="171">
        <f>P89+P335</f>
        <v>0</v>
      </c>
      <c r="Q88" s="83"/>
      <c r="R88" s="171">
        <f>R89+R335</f>
        <v>364.58468633860002</v>
      </c>
      <c r="S88" s="83"/>
      <c r="T88" s="172">
        <f>T89+T335</f>
        <v>194.32730799999999</v>
      </c>
      <c r="AT88" s="22" t="s">
        <v>75</v>
      </c>
      <c r="AU88" s="22" t="s">
        <v>106</v>
      </c>
      <c r="BK88" s="173">
        <f>BK89+BK335</f>
        <v>0</v>
      </c>
    </row>
    <row r="89" spans="2:65" s="10" customFormat="1" ht="37.35" customHeight="1">
      <c r="B89" s="174"/>
      <c r="C89" s="175"/>
      <c r="D89" s="176" t="s">
        <v>75</v>
      </c>
      <c r="E89" s="177" t="s">
        <v>123</v>
      </c>
      <c r="F89" s="177" t="s">
        <v>124</v>
      </c>
      <c r="G89" s="175"/>
      <c r="H89" s="175"/>
      <c r="I89" s="178"/>
      <c r="J89" s="179">
        <f>BK89</f>
        <v>0</v>
      </c>
      <c r="K89" s="175"/>
      <c r="L89" s="180"/>
      <c r="M89" s="181"/>
      <c r="N89" s="182"/>
      <c r="O89" s="182"/>
      <c r="P89" s="183">
        <f>P90+P134+P155+P173+P188+P209+P225+P311+P330</f>
        <v>0</v>
      </c>
      <c r="Q89" s="182"/>
      <c r="R89" s="183">
        <f>R90+R134+R155+R173+R188+R209+R225+R311+R330</f>
        <v>363.82302983860001</v>
      </c>
      <c r="S89" s="182"/>
      <c r="T89" s="184">
        <f>T90+T134+T155+T173+T188+T209+T225+T311+T330</f>
        <v>194.32730799999999</v>
      </c>
      <c r="AR89" s="185" t="s">
        <v>24</v>
      </c>
      <c r="AT89" s="186" t="s">
        <v>75</v>
      </c>
      <c r="AU89" s="186" t="s">
        <v>76</v>
      </c>
      <c r="AY89" s="185" t="s">
        <v>125</v>
      </c>
      <c r="BK89" s="187">
        <f>BK90+BK134+BK155+BK173+BK188+BK209+BK225+BK311+BK330</f>
        <v>0</v>
      </c>
    </row>
    <row r="90" spans="2:65" s="10" customFormat="1" ht="19.899999999999999" customHeight="1">
      <c r="B90" s="174"/>
      <c r="C90" s="175"/>
      <c r="D90" s="176" t="s">
        <v>75</v>
      </c>
      <c r="E90" s="188" t="s">
        <v>24</v>
      </c>
      <c r="F90" s="188" t="s">
        <v>370</v>
      </c>
      <c r="G90" s="175"/>
      <c r="H90" s="175"/>
      <c r="I90" s="178"/>
      <c r="J90" s="189">
        <f>BK90</f>
        <v>0</v>
      </c>
      <c r="K90" s="175"/>
      <c r="L90" s="180"/>
      <c r="M90" s="181"/>
      <c r="N90" s="182"/>
      <c r="O90" s="182"/>
      <c r="P90" s="183">
        <f>SUM(P91:P133)</f>
        <v>0</v>
      </c>
      <c r="Q90" s="182"/>
      <c r="R90" s="183">
        <f>SUM(R91:R133)</f>
        <v>100.80686899999999</v>
      </c>
      <c r="S90" s="182"/>
      <c r="T90" s="184">
        <f>SUM(T91:T133)</f>
        <v>0</v>
      </c>
      <c r="AR90" s="185" t="s">
        <v>24</v>
      </c>
      <c r="AT90" s="186" t="s">
        <v>75</v>
      </c>
      <c r="AU90" s="186" t="s">
        <v>24</v>
      </c>
      <c r="AY90" s="185" t="s">
        <v>125</v>
      </c>
      <c r="BK90" s="187">
        <f>SUM(BK91:BK133)</f>
        <v>0</v>
      </c>
    </row>
    <row r="91" spans="2:65" s="1" customFormat="1" ht="16.5" customHeight="1">
      <c r="B91" s="39"/>
      <c r="C91" s="190" t="s">
        <v>24</v>
      </c>
      <c r="D91" s="190" t="s">
        <v>128</v>
      </c>
      <c r="E91" s="191" t="s">
        <v>371</v>
      </c>
      <c r="F91" s="192" t="s">
        <v>372</v>
      </c>
      <c r="G91" s="193" t="s">
        <v>270</v>
      </c>
      <c r="H91" s="194">
        <v>70</v>
      </c>
      <c r="I91" s="195"/>
      <c r="J91" s="196">
        <f>ROUND(I91*H91,2)</f>
        <v>0</v>
      </c>
      <c r="K91" s="192" t="s">
        <v>373</v>
      </c>
      <c r="L91" s="59"/>
      <c r="M91" s="197" t="s">
        <v>22</v>
      </c>
      <c r="N91" s="198" t="s">
        <v>47</v>
      </c>
      <c r="O91" s="40"/>
      <c r="P91" s="199">
        <f>O91*H91</f>
        <v>0</v>
      </c>
      <c r="Q91" s="199">
        <v>6.0526700000000003E-2</v>
      </c>
      <c r="R91" s="199">
        <f>Q91*H91</f>
        <v>4.2368690000000004</v>
      </c>
      <c r="S91" s="199">
        <v>0</v>
      </c>
      <c r="T91" s="200">
        <f>S91*H91</f>
        <v>0</v>
      </c>
      <c r="AR91" s="22" t="s">
        <v>133</v>
      </c>
      <c r="AT91" s="22" t="s">
        <v>128</v>
      </c>
      <c r="AU91" s="22" t="s">
        <v>85</v>
      </c>
      <c r="AY91" s="22" t="s">
        <v>125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24</v>
      </c>
      <c r="BK91" s="201">
        <f>ROUND(I91*H91,2)</f>
        <v>0</v>
      </c>
      <c r="BL91" s="22" t="s">
        <v>133</v>
      </c>
      <c r="BM91" s="22" t="s">
        <v>374</v>
      </c>
    </row>
    <row r="92" spans="2:65" s="1" customFormat="1" ht="40.5">
      <c r="B92" s="39"/>
      <c r="C92" s="61"/>
      <c r="D92" s="204" t="s">
        <v>153</v>
      </c>
      <c r="E92" s="61"/>
      <c r="F92" s="224" t="s">
        <v>375</v>
      </c>
      <c r="G92" s="61"/>
      <c r="H92" s="61"/>
      <c r="I92" s="161"/>
      <c r="J92" s="61"/>
      <c r="K92" s="61"/>
      <c r="L92" s="59"/>
      <c r="M92" s="225"/>
      <c r="N92" s="40"/>
      <c r="O92" s="40"/>
      <c r="P92" s="40"/>
      <c r="Q92" s="40"/>
      <c r="R92" s="40"/>
      <c r="S92" s="40"/>
      <c r="T92" s="76"/>
      <c r="AT92" s="22" t="s">
        <v>153</v>
      </c>
      <c r="AU92" s="22" t="s">
        <v>85</v>
      </c>
    </row>
    <row r="93" spans="2:65" s="11" customFormat="1" ht="13.5">
      <c r="B93" s="202"/>
      <c r="C93" s="203"/>
      <c r="D93" s="204" t="s">
        <v>135</v>
      </c>
      <c r="E93" s="205" t="s">
        <v>22</v>
      </c>
      <c r="F93" s="206" t="s">
        <v>376</v>
      </c>
      <c r="G93" s="203"/>
      <c r="H93" s="207">
        <v>70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135</v>
      </c>
      <c r="AU93" s="213" t="s">
        <v>85</v>
      </c>
      <c r="AV93" s="11" t="s">
        <v>85</v>
      </c>
      <c r="AW93" s="11" t="s">
        <v>40</v>
      </c>
      <c r="AX93" s="11" t="s">
        <v>24</v>
      </c>
      <c r="AY93" s="213" t="s">
        <v>125</v>
      </c>
    </row>
    <row r="94" spans="2:65" s="1" customFormat="1" ht="16.5" customHeight="1">
      <c r="B94" s="39"/>
      <c r="C94" s="190" t="s">
        <v>85</v>
      </c>
      <c r="D94" s="190" t="s">
        <v>128</v>
      </c>
      <c r="E94" s="191" t="s">
        <v>377</v>
      </c>
      <c r="F94" s="192" t="s">
        <v>378</v>
      </c>
      <c r="G94" s="193" t="s">
        <v>197</v>
      </c>
      <c r="H94" s="194">
        <v>14.85</v>
      </c>
      <c r="I94" s="195"/>
      <c r="J94" s="196">
        <f>ROUND(I94*H94,2)</f>
        <v>0</v>
      </c>
      <c r="K94" s="192" t="s">
        <v>373</v>
      </c>
      <c r="L94" s="59"/>
      <c r="M94" s="197" t="s">
        <v>22</v>
      </c>
      <c r="N94" s="198" t="s">
        <v>47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2" t="s">
        <v>133</v>
      </c>
      <c r="AT94" s="22" t="s">
        <v>128</v>
      </c>
      <c r="AU94" s="22" t="s">
        <v>85</v>
      </c>
      <c r="AY94" s="22" t="s">
        <v>125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24</v>
      </c>
      <c r="BK94" s="201">
        <f>ROUND(I94*H94,2)</f>
        <v>0</v>
      </c>
      <c r="BL94" s="22" t="s">
        <v>133</v>
      </c>
      <c r="BM94" s="22" t="s">
        <v>379</v>
      </c>
    </row>
    <row r="95" spans="2:65" s="1" customFormat="1" ht="40.5">
      <c r="B95" s="39"/>
      <c r="C95" s="61"/>
      <c r="D95" s="204" t="s">
        <v>153</v>
      </c>
      <c r="E95" s="61"/>
      <c r="F95" s="224" t="s">
        <v>380</v>
      </c>
      <c r="G95" s="61"/>
      <c r="H95" s="61"/>
      <c r="I95" s="161"/>
      <c r="J95" s="61"/>
      <c r="K95" s="61"/>
      <c r="L95" s="59"/>
      <c r="M95" s="225"/>
      <c r="N95" s="40"/>
      <c r="O95" s="40"/>
      <c r="P95" s="40"/>
      <c r="Q95" s="40"/>
      <c r="R95" s="40"/>
      <c r="S95" s="40"/>
      <c r="T95" s="76"/>
      <c r="AT95" s="22" t="s">
        <v>153</v>
      </c>
      <c r="AU95" s="22" t="s">
        <v>85</v>
      </c>
    </row>
    <row r="96" spans="2:65" s="11" customFormat="1" ht="13.5">
      <c r="B96" s="202"/>
      <c r="C96" s="203"/>
      <c r="D96" s="204" t="s">
        <v>135</v>
      </c>
      <c r="E96" s="205" t="s">
        <v>22</v>
      </c>
      <c r="F96" s="206" t="s">
        <v>381</v>
      </c>
      <c r="G96" s="203"/>
      <c r="H96" s="207">
        <v>14.85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135</v>
      </c>
      <c r="AU96" s="213" t="s">
        <v>85</v>
      </c>
      <c r="AV96" s="11" t="s">
        <v>85</v>
      </c>
      <c r="AW96" s="11" t="s">
        <v>40</v>
      </c>
      <c r="AX96" s="11" t="s">
        <v>24</v>
      </c>
      <c r="AY96" s="213" t="s">
        <v>125</v>
      </c>
    </row>
    <row r="97" spans="2:65" s="1" customFormat="1" ht="16.5" customHeight="1">
      <c r="B97" s="39"/>
      <c r="C97" s="190" t="s">
        <v>91</v>
      </c>
      <c r="D97" s="190" t="s">
        <v>128</v>
      </c>
      <c r="E97" s="191" t="s">
        <v>382</v>
      </c>
      <c r="F97" s="192" t="s">
        <v>383</v>
      </c>
      <c r="G97" s="193" t="s">
        <v>197</v>
      </c>
      <c r="H97" s="194">
        <v>49.5</v>
      </c>
      <c r="I97" s="195"/>
      <c r="J97" s="196">
        <f>ROUND(I97*H97,2)</f>
        <v>0</v>
      </c>
      <c r="K97" s="192" t="s">
        <v>373</v>
      </c>
      <c r="L97" s="59"/>
      <c r="M97" s="197" t="s">
        <v>22</v>
      </c>
      <c r="N97" s="198" t="s">
        <v>47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133</v>
      </c>
      <c r="AT97" s="22" t="s">
        <v>128</v>
      </c>
      <c r="AU97" s="22" t="s">
        <v>85</v>
      </c>
      <c r="AY97" s="22" t="s">
        <v>125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24</v>
      </c>
      <c r="BK97" s="201">
        <f>ROUND(I97*H97,2)</f>
        <v>0</v>
      </c>
      <c r="BL97" s="22" t="s">
        <v>133</v>
      </c>
      <c r="BM97" s="22" t="s">
        <v>384</v>
      </c>
    </row>
    <row r="98" spans="2:65" s="1" customFormat="1" ht="40.5">
      <c r="B98" s="39"/>
      <c r="C98" s="61"/>
      <c r="D98" s="204" t="s">
        <v>153</v>
      </c>
      <c r="E98" s="61"/>
      <c r="F98" s="224" t="s">
        <v>385</v>
      </c>
      <c r="G98" s="61"/>
      <c r="H98" s="61"/>
      <c r="I98" s="161"/>
      <c r="J98" s="61"/>
      <c r="K98" s="61"/>
      <c r="L98" s="59"/>
      <c r="M98" s="225"/>
      <c r="N98" s="40"/>
      <c r="O98" s="40"/>
      <c r="P98" s="40"/>
      <c r="Q98" s="40"/>
      <c r="R98" s="40"/>
      <c r="S98" s="40"/>
      <c r="T98" s="76"/>
      <c r="AT98" s="22" t="s">
        <v>153</v>
      </c>
      <c r="AU98" s="22" t="s">
        <v>85</v>
      </c>
    </row>
    <row r="99" spans="2:65" s="11" customFormat="1" ht="13.5">
      <c r="B99" s="202"/>
      <c r="C99" s="203"/>
      <c r="D99" s="204" t="s">
        <v>135</v>
      </c>
      <c r="E99" s="205" t="s">
        <v>22</v>
      </c>
      <c r="F99" s="206" t="s">
        <v>386</v>
      </c>
      <c r="G99" s="203"/>
      <c r="H99" s="207">
        <v>49.5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135</v>
      </c>
      <c r="AU99" s="213" t="s">
        <v>85</v>
      </c>
      <c r="AV99" s="11" t="s">
        <v>85</v>
      </c>
      <c r="AW99" s="11" t="s">
        <v>40</v>
      </c>
      <c r="AX99" s="11" t="s">
        <v>24</v>
      </c>
      <c r="AY99" s="213" t="s">
        <v>125</v>
      </c>
    </row>
    <row r="100" spans="2:65" s="1" customFormat="1" ht="16.5" customHeight="1">
      <c r="B100" s="39"/>
      <c r="C100" s="190" t="s">
        <v>133</v>
      </c>
      <c r="D100" s="190" t="s">
        <v>128</v>
      </c>
      <c r="E100" s="191" t="s">
        <v>387</v>
      </c>
      <c r="F100" s="192" t="s">
        <v>388</v>
      </c>
      <c r="G100" s="193" t="s">
        <v>197</v>
      </c>
      <c r="H100" s="194">
        <v>63.95</v>
      </c>
      <c r="I100" s="195"/>
      <c r="J100" s="196">
        <f>ROUND(I100*H100,2)</f>
        <v>0</v>
      </c>
      <c r="K100" s="192" t="s">
        <v>373</v>
      </c>
      <c r="L100" s="59"/>
      <c r="M100" s="197" t="s">
        <v>22</v>
      </c>
      <c r="N100" s="198" t="s">
        <v>47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133</v>
      </c>
      <c r="AT100" s="22" t="s">
        <v>128</v>
      </c>
      <c r="AU100" s="22" t="s">
        <v>85</v>
      </c>
      <c r="AY100" s="22" t="s">
        <v>125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24</v>
      </c>
      <c r="BK100" s="201">
        <f>ROUND(I100*H100,2)</f>
        <v>0</v>
      </c>
      <c r="BL100" s="22" t="s">
        <v>133</v>
      </c>
      <c r="BM100" s="22" t="s">
        <v>389</v>
      </c>
    </row>
    <row r="101" spans="2:65" s="1" customFormat="1" ht="81">
      <c r="B101" s="39"/>
      <c r="C101" s="61"/>
      <c r="D101" s="204" t="s">
        <v>153</v>
      </c>
      <c r="E101" s="61"/>
      <c r="F101" s="224" t="s">
        <v>390</v>
      </c>
      <c r="G101" s="61"/>
      <c r="H101" s="61"/>
      <c r="I101" s="161"/>
      <c r="J101" s="61"/>
      <c r="K101" s="61"/>
      <c r="L101" s="59"/>
      <c r="M101" s="225"/>
      <c r="N101" s="40"/>
      <c r="O101" s="40"/>
      <c r="P101" s="40"/>
      <c r="Q101" s="40"/>
      <c r="R101" s="40"/>
      <c r="S101" s="40"/>
      <c r="T101" s="76"/>
      <c r="AT101" s="22" t="s">
        <v>153</v>
      </c>
      <c r="AU101" s="22" t="s">
        <v>85</v>
      </c>
    </row>
    <row r="102" spans="2:65" s="11" customFormat="1" ht="13.5">
      <c r="B102" s="202"/>
      <c r="C102" s="203"/>
      <c r="D102" s="204" t="s">
        <v>135</v>
      </c>
      <c r="E102" s="205" t="s">
        <v>22</v>
      </c>
      <c r="F102" s="206" t="s">
        <v>391</v>
      </c>
      <c r="G102" s="203"/>
      <c r="H102" s="207">
        <v>46.75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135</v>
      </c>
      <c r="AU102" s="213" t="s">
        <v>85</v>
      </c>
      <c r="AV102" s="11" t="s">
        <v>85</v>
      </c>
      <c r="AW102" s="11" t="s">
        <v>40</v>
      </c>
      <c r="AX102" s="11" t="s">
        <v>76</v>
      </c>
      <c r="AY102" s="213" t="s">
        <v>125</v>
      </c>
    </row>
    <row r="103" spans="2:65" s="11" customFormat="1" ht="13.5">
      <c r="B103" s="202"/>
      <c r="C103" s="203"/>
      <c r="D103" s="204" t="s">
        <v>135</v>
      </c>
      <c r="E103" s="205" t="s">
        <v>22</v>
      </c>
      <c r="F103" s="206" t="s">
        <v>392</v>
      </c>
      <c r="G103" s="203"/>
      <c r="H103" s="207">
        <v>8.4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135</v>
      </c>
      <c r="AU103" s="213" t="s">
        <v>85</v>
      </c>
      <c r="AV103" s="11" t="s">
        <v>85</v>
      </c>
      <c r="AW103" s="11" t="s">
        <v>40</v>
      </c>
      <c r="AX103" s="11" t="s">
        <v>76</v>
      </c>
      <c r="AY103" s="213" t="s">
        <v>125</v>
      </c>
    </row>
    <row r="104" spans="2:65" s="11" customFormat="1" ht="13.5">
      <c r="B104" s="202"/>
      <c r="C104" s="203"/>
      <c r="D104" s="204" t="s">
        <v>135</v>
      </c>
      <c r="E104" s="205" t="s">
        <v>22</v>
      </c>
      <c r="F104" s="206" t="s">
        <v>393</v>
      </c>
      <c r="G104" s="203"/>
      <c r="H104" s="207">
        <v>8.8000000000000007</v>
      </c>
      <c r="I104" s="208"/>
      <c r="J104" s="203"/>
      <c r="K104" s="203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135</v>
      </c>
      <c r="AU104" s="213" t="s">
        <v>85</v>
      </c>
      <c r="AV104" s="11" t="s">
        <v>85</v>
      </c>
      <c r="AW104" s="11" t="s">
        <v>40</v>
      </c>
      <c r="AX104" s="11" t="s">
        <v>76</v>
      </c>
      <c r="AY104" s="213" t="s">
        <v>125</v>
      </c>
    </row>
    <row r="105" spans="2:65" s="12" customFormat="1" ht="13.5">
      <c r="B105" s="226"/>
      <c r="C105" s="227"/>
      <c r="D105" s="204" t="s">
        <v>135</v>
      </c>
      <c r="E105" s="228" t="s">
        <v>22</v>
      </c>
      <c r="F105" s="229" t="s">
        <v>212</v>
      </c>
      <c r="G105" s="227"/>
      <c r="H105" s="230">
        <v>63.95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135</v>
      </c>
      <c r="AU105" s="236" t="s">
        <v>85</v>
      </c>
      <c r="AV105" s="12" t="s">
        <v>133</v>
      </c>
      <c r="AW105" s="12" t="s">
        <v>40</v>
      </c>
      <c r="AX105" s="12" t="s">
        <v>24</v>
      </c>
      <c r="AY105" s="236" t="s">
        <v>125</v>
      </c>
    </row>
    <row r="106" spans="2:65" s="1" customFormat="1" ht="16.5" customHeight="1">
      <c r="B106" s="39"/>
      <c r="C106" s="190" t="s">
        <v>126</v>
      </c>
      <c r="D106" s="190" t="s">
        <v>128</v>
      </c>
      <c r="E106" s="191" t="s">
        <v>394</v>
      </c>
      <c r="F106" s="192" t="s">
        <v>395</v>
      </c>
      <c r="G106" s="193" t="s">
        <v>197</v>
      </c>
      <c r="H106" s="194">
        <v>63.95</v>
      </c>
      <c r="I106" s="195"/>
      <c r="J106" s="196">
        <f>ROUND(I106*H106,2)</f>
        <v>0</v>
      </c>
      <c r="K106" s="192" t="s">
        <v>373</v>
      </c>
      <c r="L106" s="59"/>
      <c r="M106" s="197" t="s">
        <v>22</v>
      </c>
      <c r="N106" s="198" t="s">
        <v>47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133</v>
      </c>
      <c r="AT106" s="22" t="s">
        <v>128</v>
      </c>
      <c r="AU106" s="22" t="s">
        <v>85</v>
      </c>
      <c r="AY106" s="22" t="s">
        <v>125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24</v>
      </c>
      <c r="BK106" s="201">
        <f>ROUND(I106*H106,2)</f>
        <v>0</v>
      </c>
      <c r="BL106" s="22" t="s">
        <v>133</v>
      </c>
      <c r="BM106" s="22" t="s">
        <v>396</v>
      </c>
    </row>
    <row r="107" spans="2:65" s="1" customFormat="1" ht="40.5">
      <c r="B107" s="39"/>
      <c r="C107" s="61"/>
      <c r="D107" s="204" t="s">
        <v>153</v>
      </c>
      <c r="E107" s="61"/>
      <c r="F107" s="224" t="s">
        <v>397</v>
      </c>
      <c r="G107" s="61"/>
      <c r="H107" s="61"/>
      <c r="I107" s="161"/>
      <c r="J107" s="61"/>
      <c r="K107" s="61"/>
      <c r="L107" s="59"/>
      <c r="M107" s="225"/>
      <c r="N107" s="40"/>
      <c r="O107" s="40"/>
      <c r="P107" s="40"/>
      <c r="Q107" s="40"/>
      <c r="R107" s="40"/>
      <c r="S107" s="40"/>
      <c r="T107" s="76"/>
      <c r="AT107" s="22" t="s">
        <v>153</v>
      </c>
      <c r="AU107" s="22" t="s">
        <v>85</v>
      </c>
    </row>
    <row r="108" spans="2:65" s="11" customFormat="1" ht="13.5">
      <c r="B108" s="202"/>
      <c r="C108" s="203"/>
      <c r="D108" s="204" t="s">
        <v>135</v>
      </c>
      <c r="E108" s="205" t="s">
        <v>22</v>
      </c>
      <c r="F108" s="206" t="s">
        <v>398</v>
      </c>
      <c r="G108" s="203"/>
      <c r="H108" s="207">
        <v>63.95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135</v>
      </c>
      <c r="AU108" s="213" t="s">
        <v>85</v>
      </c>
      <c r="AV108" s="11" t="s">
        <v>85</v>
      </c>
      <c r="AW108" s="11" t="s">
        <v>40</v>
      </c>
      <c r="AX108" s="11" t="s">
        <v>24</v>
      </c>
      <c r="AY108" s="213" t="s">
        <v>125</v>
      </c>
    </row>
    <row r="109" spans="2:65" s="1" customFormat="1" ht="25.5" customHeight="1">
      <c r="B109" s="39"/>
      <c r="C109" s="190" t="s">
        <v>158</v>
      </c>
      <c r="D109" s="190" t="s">
        <v>128</v>
      </c>
      <c r="E109" s="191" t="s">
        <v>399</v>
      </c>
      <c r="F109" s="192" t="s">
        <v>400</v>
      </c>
      <c r="G109" s="193" t="s">
        <v>197</v>
      </c>
      <c r="H109" s="194">
        <v>959.25</v>
      </c>
      <c r="I109" s="195"/>
      <c r="J109" s="196">
        <f>ROUND(I109*H109,2)</f>
        <v>0</v>
      </c>
      <c r="K109" s="192" t="s">
        <v>373</v>
      </c>
      <c r="L109" s="59"/>
      <c r="M109" s="197" t="s">
        <v>22</v>
      </c>
      <c r="N109" s="198" t="s">
        <v>47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133</v>
      </c>
      <c r="AT109" s="22" t="s">
        <v>128</v>
      </c>
      <c r="AU109" s="22" t="s">
        <v>85</v>
      </c>
      <c r="AY109" s="22" t="s">
        <v>125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24</v>
      </c>
      <c r="BK109" s="201">
        <f>ROUND(I109*H109,2)</f>
        <v>0</v>
      </c>
      <c r="BL109" s="22" t="s">
        <v>133</v>
      </c>
      <c r="BM109" s="22" t="s">
        <v>401</v>
      </c>
    </row>
    <row r="110" spans="2:65" s="1" customFormat="1" ht="40.5">
      <c r="B110" s="39"/>
      <c r="C110" s="61"/>
      <c r="D110" s="204" t="s">
        <v>153</v>
      </c>
      <c r="E110" s="61"/>
      <c r="F110" s="224" t="s">
        <v>402</v>
      </c>
      <c r="G110" s="61"/>
      <c r="H110" s="61"/>
      <c r="I110" s="161"/>
      <c r="J110" s="61"/>
      <c r="K110" s="61"/>
      <c r="L110" s="59"/>
      <c r="M110" s="225"/>
      <c r="N110" s="40"/>
      <c r="O110" s="40"/>
      <c r="P110" s="40"/>
      <c r="Q110" s="40"/>
      <c r="R110" s="40"/>
      <c r="S110" s="40"/>
      <c r="T110" s="76"/>
      <c r="AT110" s="22" t="s">
        <v>153</v>
      </c>
      <c r="AU110" s="22" t="s">
        <v>85</v>
      </c>
    </row>
    <row r="111" spans="2:65" s="11" customFormat="1" ht="13.5">
      <c r="B111" s="202"/>
      <c r="C111" s="203"/>
      <c r="D111" s="204" t="s">
        <v>135</v>
      </c>
      <c r="E111" s="205" t="s">
        <v>22</v>
      </c>
      <c r="F111" s="206" t="s">
        <v>403</v>
      </c>
      <c r="G111" s="203"/>
      <c r="H111" s="207">
        <v>959.25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135</v>
      </c>
      <c r="AU111" s="213" t="s">
        <v>85</v>
      </c>
      <c r="AV111" s="11" t="s">
        <v>85</v>
      </c>
      <c r="AW111" s="11" t="s">
        <v>40</v>
      </c>
      <c r="AX111" s="11" t="s">
        <v>24</v>
      </c>
      <c r="AY111" s="213" t="s">
        <v>125</v>
      </c>
    </row>
    <row r="112" spans="2:65" s="1" customFormat="1" ht="16.5" customHeight="1">
      <c r="B112" s="39"/>
      <c r="C112" s="190" t="s">
        <v>162</v>
      </c>
      <c r="D112" s="190" t="s">
        <v>128</v>
      </c>
      <c r="E112" s="191" t="s">
        <v>404</v>
      </c>
      <c r="F112" s="192" t="s">
        <v>405</v>
      </c>
      <c r="G112" s="193" t="s">
        <v>197</v>
      </c>
      <c r="H112" s="194">
        <v>63.95</v>
      </c>
      <c r="I112" s="195"/>
      <c r="J112" s="196">
        <f>ROUND(I112*H112,2)</f>
        <v>0</v>
      </c>
      <c r="K112" s="192" t="s">
        <v>373</v>
      </c>
      <c r="L112" s="59"/>
      <c r="M112" s="197" t="s">
        <v>22</v>
      </c>
      <c r="N112" s="198" t="s">
        <v>47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133</v>
      </c>
      <c r="AT112" s="22" t="s">
        <v>128</v>
      </c>
      <c r="AU112" s="22" t="s">
        <v>85</v>
      </c>
      <c r="AY112" s="22" t="s">
        <v>125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24</v>
      </c>
      <c r="BK112" s="201">
        <f>ROUND(I112*H112,2)</f>
        <v>0</v>
      </c>
      <c r="BL112" s="22" t="s">
        <v>133</v>
      </c>
      <c r="BM112" s="22" t="s">
        <v>406</v>
      </c>
    </row>
    <row r="113" spans="2:65" s="11" customFormat="1" ht="13.5">
      <c r="B113" s="202"/>
      <c r="C113" s="203"/>
      <c r="D113" s="204" t="s">
        <v>135</v>
      </c>
      <c r="E113" s="205" t="s">
        <v>22</v>
      </c>
      <c r="F113" s="206" t="s">
        <v>398</v>
      </c>
      <c r="G113" s="203"/>
      <c r="H113" s="207">
        <v>63.95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135</v>
      </c>
      <c r="AU113" s="213" t="s">
        <v>85</v>
      </c>
      <c r="AV113" s="11" t="s">
        <v>85</v>
      </c>
      <c r="AW113" s="11" t="s">
        <v>40</v>
      </c>
      <c r="AX113" s="11" t="s">
        <v>24</v>
      </c>
      <c r="AY113" s="213" t="s">
        <v>125</v>
      </c>
    </row>
    <row r="114" spans="2:65" s="1" customFormat="1" ht="25.5" customHeight="1">
      <c r="B114" s="39"/>
      <c r="C114" s="190" t="s">
        <v>141</v>
      </c>
      <c r="D114" s="190" t="s">
        <v>128</v>
      </c>
      <c r="E114" s="191" t="s">
        <v>407</v>
      </c>
      <c r="F114" s="192" t="s">
        <v>408</v>
      </c>
      <c r="G114" s="193" t="s">
        <v>197</v>
      </c>
      <c r="H114" s="194">
        <v>38.25</v>
      </c>
      <c r="I114" s="195"/>
      <c r="J114" s="196">
        <f>ROUND(I114*H114,2)</f>
        <v>0</v>
      </c>
      <c r="K114" s="192" t="s">
        <v>373</v>
      </c>
      <c r="L114" s="59"/>
      <c r="M114" s="197" t="s">
        <v>22</v>
      </c>
      <c r="N114" s="198" t="s">
        <v>47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133</v>
      </c>
      <c r="AT114" s="22" t="s">
        <v>128</v>
      </c>
      <c r="AU114" s="22" t="s">
        <v>85</v>
      </c>
      <c r="AY114" s="22" t="s">
        <v>125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24</v>
      </c>
      <c r="BK114" s="201">
        <f>ROUND(I114*H114,2)</f>
        <v>0</v>
      </c>
      <c r="BL114" s="22" t="s">
        <v>133</v>
      </c>
      <c r="BM114" s="22" t="s">
        <v>409</v>
      </c>
    </row>
    <row r="115" spans="2:65" s="1" customFormat="1" ht="40.5">
      <c r="B115" s="39"/>
      <c r="C115" s="61"/>
      <c r="D115" s="204" t="s">
        <v>153</v>
      </c>
      <c r="E115" s="61"/>
      <c r="F115" s="224" t="s">
        <v>410</v>
      </c>
      <c r="G115" s="61"/>
      <c r="H115" s="61"/>
      <c r="I115" s="161"/>
      <c r="J115" s="61"/>
      <c r="K115" s="61"/>
      <c r="L115" s="59"/>
      <c r="M115" s="225"/>
      <c r="N115" s="40"/>
      <c r="O115" s="40"/>
      <c r="P115" s="40"/>
      <c r="Q115" s="40"/>
      <c r="R115" s="40"/>
      <c r="S115" s="40"/>
      <c r="T115" s="76"/>
      <c r="AT115" s="22" t="s">
        <v>153</v>
      </c>
      <c r="AU115" s="22" t="s">
        <v>85</v>
      </c>
    </row>
    <row r="116" spans="2:65" s="11" customFormat="1" ht="13.5">
      <c r="B116" s="202"/>
      <c r="C116" s="203"/>
      <c r="D116" s="204" t="s">
        <v>135</v>
      </c>
      <c r="E116" s="205" t="s">
        <v>22</v>
      </c>
      <c r="F116" s="206" t="s">
        <v>411</v>
      </c>
      <c r="G116" s="203"/>
      <c r="H116" s="207">
        <v>38.25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135</v>
      </c>
      <c r="AU116" s="213" t="s">
        <v>85</v>
      </c>
      <c r="AV116" s="11" t="s">
        <v>85</v>
      </c>
      <c r="AW116" s="11" t="s">
        <v>40</v>
      </c>
      <c r="AX116" s="11" t="s">
        <v>24</v>
      </c>
      <c r="AY116" s="213" t="s">
        <v>125</v>
      </c>
    </row>
    <row r="117" spans="2:65" s="1" customFormat="1" ht="16.5" customHeight="1">
      <c r="B117" s="39"/>
      <c r="C117" s="214" t="s">
        <v>171</v>
      </c>
      <c r="D117" s="214" t="s">
        <v>137</v>
      </c>
      <c r="E117" s="215" t="s">
        <v>412</v>
      </c>
      <c r="F117" s="216" t="s">
        <v>413</v>
      </c>
      <c r="G117" s="217" t="s">
        <v>140</v>
      </c>
      <c r="H117" s="218">
        <v>68.849999999999994</v>
      </c>
      <c r="I117" s="219"/>
      <c r="J117" s="220">
        <f>ROUND(I117*H117,2)</f>
        <v>0</v>
      </c>
      <c r="K117" s="216" t="s">
        <v>373</v>
      </c>
      <c r="L117" s="221"/>
      <c r="M117" s="222" t="s">
        <v>22</v>
      </c>
      <c r="N117" s="223" t="s">
        <v>47</v>
      </c>
      <c r="O117" s="40"/>
      <c r="P117" s="199">
        <f>O117*H117</f>
        <v>0</v>
      </c>
      <c r="Q117" s="199">
        <v>1</v>
      </c>
      <c r="R117" s="199">
        <f>Q117*H117</f>
        <v>68.849999999999994</v>
      </c>
      <c r="S117" s="199">
        <v>0</v>
      </c>
      <c r="T117" s="200">
        <f>S117*H117</f>
        <v>0</v>
      </c>
      <c r="AR117" s="22" t="s">
        <v>141</v>
      </c>
      <c r="AT117" s="22" t="s">
        <v>137</v>
      </c>
      <c r="AU117" s="22" t="s">
        <v>85</v>
      </c>
      <c r="AY117" s="22" t="s">
        <v>125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24</v>
      </c>
      <c r="BK117" s="201">
        <f>ROUND(I117*H117,2)</f>
        <v>0</v>
      </c>
      <c r="BL117" s="22" t="s">
        <v>133</v>
      </c>
      <c r="BM117" s="22" t="s">
        <v>414</v>
      </c>
    </row>
    <row r="118" spans="2:65" s="1" customFormat="1" ht="16.5" customHeight="1">
      <c r="B118" s="39"/>
      <c r="C118" s="190" t="s">
        <v>29</v>
      </c>
      <c r="D118" s="190" t="s">
        <v>128</v>
      </c>
      <c r="E118" s="191" t="s">
        <v>415</v>
      </c>
      <c r="F118" s="192" t="s">
        <v>416</v>
      </c>
      <c r="G118" s="193" t="s">
        <v>197</v>
      </c>
      <c r="H118" s="194">
        <v>7.7</v>
      </c>
      <c r="I118" s="195"/>
      <c r="J118" s="196">
        <f>ROUND(I118*H118,2)</f>
        <v>0</v>
      </c>
      <c r="K118" s="192" t="s">
        <v>373</v>
      </c>
      <c r="L118" s="59"/>
      <c r="M118" s="197" t="s">
        <v>22</v>
      </c>
      <c r="N118" s="198" t="s">
        <v>47</v>
      </c>
      <c r="O118" s="40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2" t="s">
        <v>133</v>
      </c>
      <c r="AT118" s="22" t="s">
        <v>128</v>
      </c>
      <c r="AU118" s="22" t="s">
        <v>85</v>
      </c>
      <c r="AY118" s="22" t="s">
        <v>125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24</v>
      </c>
      <c r="BK118" s="201">
        <f>ROUND(I118*H118,2)</f>
        <v>0</v>
      </c>
      <c r="BL118" s="22" t="s">
        <v>133</v>
      </c>
      <c r="BM118" s="22" t="s">
        <v>417</v>
      </c>
    </row>
    <row r="119" spans="2:65" s="1" customFormat="1" ht="40.5">
      <c r="B119" s="39"/>
      <c r="C119" s="61"/>
      <c r="D119" s="204" t="s">
        <v>153</v>
      </c>
      <c r="E119" s="61"/>
      <c r="F119" s="224" t="s">
        <v>418</v>
      </c>
      <c r="G119" s="61"/>
      <c r="H119" s="61"/>
      <c r="I119" s="161"/>
      <c r="J119" s="61"/>
      <c r="K119" s="61"/>
      <c r="L119" s="59"/>
      <c r="M119" s="225"/>
      <c r="N119" s="40"/>
      <c r="O119" s="40"/>
      <c r="P119" s="40"/>
      <c r="Q119" s="40"/>
      <c r="R119" s="40"/>
      <c r="S119" s="40"/>
      <c r="T119" s="76"/>
      <c r="AT119" s="22" t="s">
        <v>153</v>
      </c>
      <c r="AU119" s="22" t="s">
        <v>85</v>
      </c>
    </row>
    <row r="120" spans="2:65" s="11" customFormat="1" ht="13.5">
      <c r="B120" s="202"/>
      <c r="C120" s="203"/>
      <c r="D120" s="204" t="s">
        <v>135</v>
      </c>
      <c r="E120" s="205" t="s">
        <v>22</v>
      </c>
      <c r="F120" s="206" t="s">
        <v>419</v>
      </c>
      <c r="G120" s="203"/>
      <c r="H120" s="207">
        <v>7.7</v>
      </c>
      <c r="I120" s="208"/>
      <c r="J120" s="203"/>
      <c r="K120" s="203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135</v>
      </c>
      <c r="AU120" s="213" t="s">
        <v>85</v>
      </c>
      <c r="AV120" s="11" t="s">
        <v>85</v>
      </c>
      <c r="AW120" s="11" t="s">
        <v>40</v>
      </c>
      <c r="AX120" s="11" t="s">
        <v>24</v>
      </c>
      <c r="AY120" s="213" t="s">
        <v>125</v>
      </c>
    </row>
    <row r="121" spans="2:65" s="1" customFormat="1" ht="16.5" customHeight="1">
      <c r="B121" s="39"/>
      <c r="C121" s="214" t="s">
        <v>179</v>
      </c>
      <c r="D121" s="214" t="s">
        <v>137</v>
      </c>
      <c r="E121" s="215" t="s">
        <v>420</v>
      </c>
      <c r="F121" s="216" t="s">
        <v>421</v>
      </c>
      <c r="G121" s="217" t="s">
        <v>140</v>
      </c>
      <c r="H121" s="218">
        <v>27.72</v>
      </c>
      <c r="I121" s="219"/>
      <c r="J121" s="220">
        <f>ROUND(I121*H121,2)</f>
        <v>0</v>
      </c>
      <c r="K121" s="216" t="s">
        <v>373</v>
      </c>
      <c r="L121" s="221"/>
      <c r="M121" s="222" t="s">
        <v>22</v>
      </c>
      <c r="N121" s="223" t="s">
        <v>47</v>
      </c>
      <c r="O121" s="40"/>
      <c r="P121" s="199">
        <f>O121*H121</f>
        <v>0</v>
      </c>
      <c r="Q121" s="199">
        <v>1</v>
      </c>
      <c r="R121" s="199">
        <f>Q121*H121</f>
        <v>27.72</v>
      </c>
      <c r="S121" s="199">
        <v>0</v>
      </c>
      <c r="T121" s="200">
        <f>S121*H121</f>
        <v>0</v>
      </c>
      <c r="AR121" s="22" t="s">
        <v>141</v>
      </c>
      <c r="AT121" s="22" t="s">
        <v>137</v>
      </c>
      <c r="AU121" s="22" t="s">
        <v>85</v>
      </c>
      <c r="AY121" s="22" t="s">
        <v>125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24</v>
      </c>
      <c r="BK121" s="201">
        <f>ROUND(I121*H121,2)</f>
        <v>0</v>
      </c>
      <c r="BL121" s="22" t="s">
        <v>133</v>
      </c>
      <c r="BM121" s="22" t="s">
        <v>422</v>
      </c>
    </row>
    <row r="122" spans="2:65" s="1" customFormat="1" ht="27">
      <c r="B122" s="39"/>
      <c r="C122" s="61"/>
      <c r="D122" s="204" t="s">
        <v>153</v>
      </c>
      <c r="E122" s="61"/>
      <c r="F122" s="224" t="s">
        <v>423</v>
      </c>
      <c r="G122" s="61"/>
      <c r="H122" s="61"/>
      <c r="I122" s="161"/>
      <c r="J122" s="61"/>
      <c r="K122" s="61"/>
      <c r="L122" s="59"/>
      <c r="M122" s="225"/>
      <c r="N122" s="40"/>
      <c r="O122" s="40"/>
      <c r="P122" s="40"/>
      <c r="Q122" s="40"/>
      <c r="R122" s="40"/>
      <c r="S122" s="40"/>
      <c r="T122" s="76"/>
      <c r="AT122" s="22" t="s">
        <v>153</v>
      </c>
      <c r="AU122" s="22" t="s">
        <v>85</v>
      </c>
    </row>
    <row r="123" spans="2:65" s="1" customFormat="1" ht="25.5" customHeight="1">
      <c r="B123" s="39"/>
      <c r="C123" s="190" t="s">
        <v>184</v>
      </c>
      <c r="D123" s="190" t="s">
        <v>128</v>
      </c>
      <c r="E123" s="191" t="s">
        <v>424</v>
      </c>
      <c r="F123" s="192" t="s">
        <v>425</v>
      </c>
      <c r="G123" s="193" t="s">
        <v>131</v>
      </c>
      <c r="H123" s="194">
        <v>99</v>
      </c>
      <c r="I123" s="195"/>
      <c r="J123" s="196">
        <f>ROUND(I123*H123,2)</f>
        <v>0</v>
      </c>
      <c r="K123" s="192" t="s">
        <v>373</v>
      </c>
      <c r="L123" s="59"/>
      <c r="M123" s="197" t="s">
        <v>22</v>
      </c>
      <c r="N123" s="198" t="s">
        <v>47</v>
      </c>
      <c r="O123" s="4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2" t="s">
        <v>133</v>
      </c>
      <c r="AT123" s="22" t="s">
        <v>128</v>
      </c>
      <c r="AU123" s="22" t="s">
        <v>85</v>
      </c>
      <c r="AY123" s="22" t="s">
        <v>125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24</v>
      </c>
      <c r="BK123" s="201">
        <f>ROUND(I123*H123,2)</f>
        <v>0</v>
      </c>
      <c r="BL123" s="22" t="s">
        <v>133</v>
      </c>
      <c r="BM123" s="22" t="s">
        <v>426</v>
      </c>
    </row>
    <row r="124" spans="2:65" s="1" customFormat="1" ht="40.5">
      <c r="B124" s="39"/>
      <c r="C124" s="61"/>
      <c r="D124" s="204" t="s">
        <v>153</v>
      </c>
      <c r="E124" s="61"/>
      <c r="F124" s="224" t="s">
        <v>427</v>
      </c>
      <c r="G124" s="61"/>
      <c r="H124" s="61"/>
      <c r="I124" s="161"/>
      <c r="J124" s="61"/>
      <c r="K124" s="61"/>
      <c r="L124" s="59"/>
      <c r="M124" s="225"/>
      <c r="N124" s="40"/>
      <c r="O124" s="40"/>
      <c r="P124" s="40"/>
      <c r="Q124" s="40"/>
      <c r="R124" s="40"/>
      <c r="S124" s="40"/>
      <c r="T124" s="76"/>
      <c r="AT124" s="22" t="s">
        <v>153</v>
      </c>
      <c r="AU124" s="22" t="s">
        <v>85</v>
      </c>
    </row>
    <row r="125" spans="2:65" s="11" customFormat="1" ht="13.5">
      <c r="B125" s="202"/>
      <c r="C125" s="203"/>
      <c r="D125" s="204" t="s">
        <v>135</v>
      </c>
      <c r="E125" s="205" t="s">
        <v>22</v>
      </c>
      <c r="F125" s="206" t="s">
        <v>428</v>
      </c>
      <c r="G125" s="203"/>
      <c r="H125" s="207">
        <v>99</v>
      </c>
      <c r="I125" s="208"/>
      <c r="J125" s="203"/>
      <c r="K125" s="203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135</v>
      </c>
      <c r="AU125" s="213" t="s">
        <v>85</v>
      </c>
      <c r="AV125" s="11" t="s">
        <v>85</v>
      </c>
      <c r="AW125" s="11" t="s">
        <v>40</v>
      </c>
      <c r="AX125" s="11" t="s">
        <v>24</v>
      </c>
      <c r="AY125" s="213" t="s">
        <v>125</v>
      </c>
    </row>
    <row r="126" spans="2:65" s="1" customFormat="1" ht="16.5" customHeight="1">
      <c r="B126" s="39"/>
      <c r="C126" s="190" t="s">
        <v>189</v>
      </c>
      <c r="D126" s="190" t="s">
        <v>128</v>
      </c>
      <c r="E126" s="191" t="s">
        <v>429</v>
      </c>
      <c r="F126" s="192" t="s">
        <v>430</v>
      </c>
      <c r="G126" s="193" t="s">
        <v>131</v>
      </c>
      <c r="H126" s="194">
        <v>93.3</v>
      </c>
      <c r="I126" s="195"/>
      <c r="J126" s="196">
        <f>ROUND(I126*H126,2)</f>
        <v>0</v>
      </c>
      <c r="K126" s="192" t="s">
        <v>373</v>
      </c>
      <c r="L126" s="59"/>
      <c r="M126" s="197" t="s">
        <v>22</v>
      </c>
      <c r="N126" s="198" t="s">
        <v>47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133</v>
      </c>
      <c r="AT126" s="22" t="s">
        <v>128</v>
      </c>
      <c r="AU126" s="22" t="s">
        <v>85</v>
      </c>
      <c r="AY126" s="22" t="s">
        <v>125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24</v>
      </c>
      <c r="BK126" s="201">
        <f>ROUND(I126*H126,2)</f>
        <v>0</v>
      </c>
      <c r="BL126" s="22" t="s">
        <v>133</v>
      </c>
      <c r="BM126" s="22" t="s">
        <v>431</v>
      </c>
    </row>
    <row r="127" spans="2:65" s="1" customFormat="1" ht="54">
      <c r="B127" s="39"/>
      <c r="C127" s="61"/>
      <c r="D127" s="204" t="s">
        <v>153</v>
      </c>
      <c r="E127" s="61"/>
      <c r="F127" s="224" t="s">
        <v>432</v>
      </c>
      <c r="G127" s="61"/>
      <c r="H127" s="61"/>
      <c r="I127" s="161"/>
      <c r="J127" s="61"/>
      <c r="K127" s="61"/>
      <c r="L127" s="59"/>
      <c r="M127" s="225"/>
      <c r="N127" s="40"/>
      <c r="O127" s="40"/>
      <c r="P127" s="40"/>
      <c r="Q127" s="40"/>
      <c r="R127" s="40"/>
      <c r="S127" s="40"/>
      <c r="T127" s="76"/>
      <c r="AT127" s="22" t="s">
        <v>153</v>
      </c>
      <c r="AU127" s="22" t="s">
        <v>85</v>
      </c>
    </row>
    <row r="128" spans="2:65" s="11" customFormat="1" ht="13.5">
      <c r="B128" s="202"/>
      <c r="C128" s="203"/>
      <c r="D128" s="204" t="s">
        <v>135</v>
      </c>
      <c r="E128" s="205" t="s">
        <v>22</v>
      </c>
      <c r="F128" s="206" t="s">
        <v>433</v>
      </c>
      <c r="G128" s="203"/>
      <c r="H128" s="207">
        <v>76.5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135</v>
      </c>
      <c r="AU128" s="213" t="s">
        <v>85</v>
      </c>
      <c r="AV128" s="11" t="s">
        <v>85</v>
      </c>
      <c r="AW128" s="11" t="s">
        <v>40</v>
      </c>
      <c r="AX128" s="11" t="s">
        <v>76</v>
      </c>
      <c r="AY128" s="213" t="s">
        <v>125</v>
      </c>
    </row>
    <row r="129" spans="2:65" s="11" customFormat="1" ht="13.5">
      <c r="B129" s="202"/>
      <c r="C129" s="203"/>
      <c r="D129" s="204" t="s">
        <v>135</v>
      </c>
      <c r="E129" s="205" t="s">
        <v>22</v>
      </c>
      <c r="F129" s="206" t="s">
        <v>434</v>
      </c>
      <c r="G129" s="203"/>
      <c r="H129" s="207">
        <v>16.8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135</v>
      </c>
      <c r="AU129" s="213" t="s">
        <v>85</v>
      </c>
      <c r="AV129" s="11" t="s">
        <v>85</v>
      </c>
      <c r="AW129" s="11" t="s">
        <v>40</v>
      </c>
      <c r="AX129" s="11" t="s">
        <v>76</v>
      </c>
      <c r="AY129" s="213" t="s">
        <v>125</v>
      </c>
    </row>
    <row r="130" spans="2:65" s="12" customFormat="1" ht="13.5">
      <c r="B130" s="226"/>
      <c r="C130" s="227"/>
      <c r="D130" s="204" t="s">
        <v>135</v>
      </c>
      <c r="E130" s="228" t="s">
        <v>22</v>
      </c>
      <c r="F130" s="229" t="s">
        <v>212</v>
      </c>
      <c r="G130" s="227"/>
      <c r="H130" s="230">
        <v>93.3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135</v>
      </c>
      <c r="AU130" s="236" t="s">
        <v>85</v>
      </c>
      <c r="AV130" s="12" t="s">
        <v>133</v>
      </c>
      <c r="AW130" s="12" t="s">
        <v>40</v>
      </c>
      <c r="AX130" s="12" t="s">
        <v>24</v>
      </c>
      <c r="AY130" s="236" t="s">
        <v>125</v>
      </c>
    </row>
    <row r="131" spans="2:65" s="1" customFormat="1" ht="16.5" customHeight="1">
      <c r="B131" s="39"/>
      <c r="C131" s="190" t="s">
        <v>194</v>
      </c>
      <c r="D131" s="190" t="s">
        <v>128</v>
      </c>
      <c r="E131" s="191" t="s">
        <v>435</v>
      </c>
      <c r="F131" s="192" t="s">
        <v>436</v>
      </c>
      <c r="G131" s="193" t="s">
        <v>131</v>
      </c>
      <c r="H131" s="194">
        <v>64</v>
      </c>
      <c r="I131" s="195"/>
      <c r="J131" s="196">
        <f>ROUND(I131*H131,2)</f>
        <v>0</v>
      </c>
      <c r="K131" s="192" t="s">
        <v>373</v>
      </c>
      <c r="L131" s="59"/>
      <c r="M131" s="197" t="s">
        <v>22</v>
      </c>
      <c r="N131" s="198" t="s">
        <v>47</v>
      </c>
      <c r="O131" s="4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2" t="s">
        <v>133</v>
      </c>
      <c r="AT131" s="22" t="s">
        <v>128</v>
      </c>
      <c r="AU131" s="22" t="s">
        <v>85</v>
      </c>
      <c r="AY131" s="22" t="s">
        <v>125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24</v>
      </c>
      <c r="BK131" s="201">
        <f>ROUND(I131*H131,2)</f>
        <v>0</v>
      </c>
      <c r="BL131" s="22" t="s">
        <v>133</v>
      </c>
      <c r="BM131" s="22" t="s">
        <v>437</v>
      </c>
    </row>
    <row r="132" spans="2:65" s="1" customFormat="1" ht="40.5">
      <c r="B132" s="39"/>
      <c r="C132" s="61"/>
      <c r="D132" s="204" t="s">
        <v>153</v>
      </c>
      <c r="E132" s="61"/>
      <c r="F132" s="224" t="s">
        <v>438</v>
      </c>
      <c r="G132" s="61"/>
      <c r="H132" s="61"/>
      <c r="I132" s="161"/>
      <c r="J132" s="61"/>
      <c r="K132" s="61"/>
      <c r="L132" s="59"/>
      <c r="M132" s="225"/>
      <c r="N132" s="40"/>
      <c r="O132" s="40"/>
      <c r="P132" s="40"/>
      <c r="Q132" s="40"/>
      <c r="R132" s="40"/>
      <c r="S132" s="40"/>
      <c r="T132" s="76"/>
      <c r="AT132" s="22" t="s">
        <v>153</v>
      </c>
      <c r="AU132" s="22" t="s">
        <v>85</v>
      </c>
    </row>
    <row r="133" spans="2:65" s="11" customFormat="1" ht="13.5">
      <c r="B133" s="202"/>
      <c r="C133" s="203"/>
      <c r="D133" s="204" t="s">
        <v>135</v>
      </c>
      <c r="E133" s="205" t="s">
        <v>22</v>
      </c>
      <c r="F133" s="206" t="s">
        <v>439</v>
      </c>
      <c r="G133" s="203"/>
      <c r="H133" s="207">
        <v>64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135</v>
      </c>
      <c r="AU133" s="213" t="s">
        <v>85</v>
      </c>
      <c r="AV133" s="11" t="s">
        <v>85</v>
      </c>
      <c r="AW133" s="11" t="s">
        <v>40</v>
      </c>
      <c r="AX133" s="11" t="s">
        <v>24</v>
      </c>
      <c r="AY133" s="213" t="s">
        <v>125</v>
      </c>
    </row>
    <row r="134" spans="2:65" s="10" customFormat="1" ht="29.85" customHeight="1">
      <c r="B134" s="174"/>
      <c r="C134" s="175"/>
      <c r="D134" s="176" t="s">
        <v>75</v>
      </c>
      <c r="E134" s="188" t="s">
        <v>85</v>
      </c>
      <c r="F134" s="188" t="s">
        <v>440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SUM(P135:P154)</f>
        <v>0</v>
      </c>
      <c r="Q134" s="182"/>
      <c r="R134" s="183">
        <f>SUM(R135:R154)</f>
        <v>33.285992521200001</v>
      </c>
      <c r="S134" s="182"/>
      <c r="T134" s="184">
        <f>SUM(T135:T154)</f>
        <v>0</v>
      </c>
      <c r="AR134" s="185" t="s">
        <v>24</v>
      </c>
      <c r="AT134" s="186" t="s">
        <v>75</v>
      </c>
      <c r="AU134" s="186" t="s">
        <v>24</v>
      </c>
      <c r="AY134" s="185" t="s">
        <v>125</v>
      </c>
      <c r="BK134" s="187">
        <f>SUM(BK135:BK154)</f>
        <v>0</v>
      </c>
    </row>
    <row r="135" spans="2:65" s="1" customFormat="1" ht="16.5" customHeight="1">
      <c r="B135" s="39"/>
      <c r="C135" s="190" t="s">
        <v>10</v>
      </c>
      <c r="D135" s="190" t="s">
        <v>128</v>
      </c>
      <c r="E135" s="191" t="s">
        <v>441</v>
      </c>
      <c r="F135" s="192" t="s">
        <v>442</v>
      </c>
      <c r="G135" s="193" t="s">
        <v>151</v>
      </c>
      <c r="H135" s="194">
        <v>4</v>
      </c>
      <c r="I135" s="195"/>
      <c r="J135" s="196">
        <f>ROUND(I135*H135,2)</f>
        <v>0</v>
      </c>
      <c r="K135" s="192" t="s">
        <v>373</v>
      </c>
      <c r="L135" s="59"/>
      <c r="M135" s="197" t="s">
        <v>22</v>
      </c>
      <c r="N135" s="198" t="s">
        <v>47</v>
      </c>
      <c r="O135" s="40"/>
      <c r="P135" s="199">
        <f>O135*H135</f>
        <v>0</v>
      </c>
      <c r="Q135" s="199">
        <v>0.15704000000000001</v>
      </c>
      <c r="R135" s="199">
        <f>Q135*H135</f>
        <v>0.62816000000000005</v>
      </c>
      <c r="S135" s="199">
        <v>0</v>
      </c>
      <c r="T135" s="200">
        <f>S135*H135</f>
        <v>0</v>
      </c>
      <c r="AR135" s="22" t="s">
        <v>133</v>
      </c>
      <c r="AT135" s="22" t="s">
        <v>128</v>
      </c>
      <c r="AU135" s="22" t="s">
        <v>85</v>
      </c>
      <c r="AY135" s="22" t="s">
        <v>125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24</v>
      </c>
      <c r="BK135" s="201">
        <f>ROUND(I135*H135,2)</f>
        <v>0</v>
      </c>
      <c r="BL135" s="22" t="s">
        <v>133</v>
      </c>
      <c r="BM135" s="22" t="s">
        <v>443</v>
      </c>
    </row>
    <row r="136" spans="2:65" s="1" customFormat="1" ht="16.5" customHeight="1">
      <c r="B136" s="39"/>
      <c r="C136" s="190" t="s">
        <v>202</v>
      </c>
      <c r="D136" s="190" t="s">
        <v>128</v>
      </c>
      <c r="E136" s="191" t="s">
        <v>444</v>
      </c>
      <c r="F136" s="192" t="s">
        <v>445</v>
      </c>
      <c r="G136" s="193" t="s">
        <v>270</v>
      </c>
      <c r="H136" s="194">
        <v>21</v>
      </c>
      <c r="I136" s="195"/>
      <c r="J136" s="196">
        <f>ROUND(I136*H136,2)</f>
        <v>0</v>
      </c>
      <c r="K136" s="192" t="s">
        <v>373</v>
      </c>
      <c r="L136" s="59"/>
      <c r="M136" s="197" t="s">
        <v>22</v>
      </c>
      <c r="N136" s="198" t="s">
        <v>47</v>
      </c>
      <c r="O136" s="40"/>
      <c r="P136" s="199">
        <f>O136*H136</f>
        <v>0</v>
      </c>
      <c r="Q136" s="199">
        <v>1.14E-3</v>
      </c>
      <c r="R136" s="199">
        <f>Q136*H136</f>
        <v>2.3939999999999999E-2</v>
      </c>
      <c r="S136" s="199">
        <v>0</v>
      </c>
      <c r="T136" s="200">
        <f>S136*H136</f>
        <v>0</v>
      </c>
      <c r="AR136" s="22" t="s">
        <v>133</v>
      </c>
      <c r="AT136" s="22" t="s">
        <v>128</v>
      </c>
      <c r="AU136" s="22" t="s">
        <v>85</v>
      </c>
      <c r="AY136" s="22" t="s">
        <v>125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24</v>
      </c>
      <c r="BK136" s="201">
        <f>ROUND(I136*H136,2)</f>
        <v>0</v>
      </c>
      <c r="BL136" s="22" t="s">
        <v>133</v>
      </c>
      <c r="BM136" s="22" t="s">
        <v>446</v>
      </c>
    </row>
    <row r="137" spans="2:65" s="1" customFormat="1" ht="40.5">
      <c r="B137" s="39"/>
      <c r="C137" s="61"/>
      <c r="D137" s="204" t="s">
        <v>153</v>
      </c>
      <c r="E137" s="61"/>
      <c r="F137" s="224" t="s">
        <v>447</v>
      </c>
      <c r="G137" s="61"/>
      <c r="H137" s="61"/>
      <c r="I137" s="161"/>
      <c r="J137" s="61"/>
      <c r="K137" s="61"/>
      <c r="L137" s="59"/>
      <c r="M137" s="225"/>
      <c r="N137" s="40"/>
      <c r="O137" s="40"/>
      <c r="P137" s="40"/>
      <c r="Q137" s="40"/>
      <c r="R137" s="40"/>
      <c r="S137" s="40"/>
      <c r="T137" s="76"/>
      <c r="AT137" s="22" t="s">
        <v>153</v>
      </c>
      <c r="AU137" s="22" t="s">
        <v>85</v>
      </c>
    </row>
    <row r="138" spans="2:65" s="11" customFormat="1" ht="13.5">
      <c r="B138" s="202"/>
      <c r="C138" s="203"/>
      <c r="D138" s="204" t="s">
        <v>135</v>
      </c>
      <c r="E138" s="205" t="s">
        <v>22</v>
      </c>
      <c r="F138" s="206" t="s">
        <v>448</v>
      </c>
      <c r="G138" s="203"/>
      <c r="H138" s="207">
        <v>21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135</v>
      </c>
      <c r="AU138" s="213" t="s">
        <v>85</v>
      </c>
      <c r="AV138" s="11" t="s">
        <v>85</v>
      </c>
      <c r="AW138" s="11" t="s">
        <v>40</v>
      </c>
      <c r="AX138" s="11" t="s">
        <v>24</v>
      </c>
      <c r="AY138" s="213" t="s">
        <v>125</v>
      </c>
    </row>
    <row r="139" spans="2:65" s="1" customFormat="1" ht="16.5" customHeight="1">
      <c r="B139" s="39"/>
      <c r="C139" s="190" t="s">
        <v>206</v>
      </c>
      <c r="D139" s="190" t="s">
        <v>128</v>
      </c>
      <c r="E139" s="191" t="s">
        <v>449</v>
      </c>
      <c r="F139" s="192" t="s">
        <v>450</v>
      </c>
      <c r="G139" s="193" t="s">
        <v>270</v>
      </c>
      <c r="H139" s="194">
        <v>36</v>
      </c>
      <c r="I139" s="195"/>
      <c r="J139" s="196">
        <f>ROUND(I139*H139,2)</f>
        <v>0</v>
      </c>
      <c r="K139" s="192" t="s">
        <v>373</v>
      </c>
      <c r="L139" s="59"/>
      <c r="M139" s="197" t="s">
        <v>22</v>
      </c>
      <c r="N139" s="198" t="s">
        <v>47</v>
      </c>
      <c r="O139" s="40"/>
      <c r="P139" s="199">
        <f>O139*H139</f>
        <v>0</v>
      </c>
      <c r="Q139" s="199">
        <v>1.483E-4</v>
      </c>
      <c r="R139" s="199">
        <f>Q139*H139</f>
        <v>5.3388000000000003E-3</v>
      </c>
      <c r="S139" s="199">
        <v>0</v>
      </c>
      <c r="T139" s="200">
        <f>S139*H139</f>
        <v>0</v>
      </c>
      <c r="AR139" s="22" t="s">
        <v>133</v>
      </c>
      <c r="AT139" s="22" t="s">
        <v>128</v>
      </c>
      <c r="AU139" s="22" t="s">
        <v>85</v>
      </c>
      <c r="AY139" s="22" t="s">
        <v>125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24</v>
      </c>
      <c r="BK139" s="201">
        <f>ROUND(I139*H139,2)</f>
        <v>0</v>
      </c>
      <c r="BL139" s="22" t="s">
        <v>133</v>
      </c>
      <c r="BM139" s="22" t="s">
        <v>451</v>
      </c>
    </row>
    <row r="140" spans="2:65" s="1" customFormat="1" ht="27">
      <c r="B140" s="39"/>
      <c r="C140" s="61"/>
      <c r="D140" s="204" t="s">
        <v>153</v>
      </c>
      <c r="E140" s="61"/>
      <c r="F140" s="224" t="s">
        <v>452</v>
      </c>
      <c r="G140" s="61"/>
      <c r="H140" s="61"/>
      <c r="I140" s="161"/>
      <c r="J140" s="61"/>
      <c r="K140" s="61"/>
      <c r="L140" s="59"/>
      <c r="M140" s="225"/>
      <c r="N140" s="40"/>
      <c r="O140" s="40"/>
      <c r="P140" s="40"/>
      <c r="Q140" s="40"/>
      <c r="R140" s="40"/>
      <c r="S140" s="40"/>
      <c r="T140" s="76"/>
      <c r="AT140" s="22" t="s">
        <v>153</v>
      </c>
      <c r="AU140" s="22" t="s">
        <v>85</v>
      </c>
    </row>
    <row r="141" spans="2:65" s="11" customFormat="1" ht="13.5">
      <c r="B141" s="202"/>
      <c r="C141" s="203"/>
      <c r="D141" s="204" t="s">
        <v>135</v>
      </c>
      <c r="E141" s="205" t="s">
        <v>22</v>
      </c>
      <c r="F141" s="206" t="s">
        <v>453</v>
      </c>
      <c r="G141" s="203"/>
      <c r="H141" s="207">
        <v>36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135</v>
      </c>
      <c r="AU141" s="213" t="s">
        <v>85</v>
      </c>
      <c r="AV141" s="11" t="s">
        <v>85</v>
      </c>
      <c r="AW141" s="11" t="s">
        <v>40</v>
      </c>
      <c r="AX141" s="11" t="s">
        <v>24</v>
      </c>
      <c r="AY141" s="213" t="s">
        <v>125</v>
      </c>
    </row>
    <row r="142" spans="2:65" s="1" customFormat="1" ht="16.5" customHeight="1">
      <c r="B142" s="39"/>
      <c r="C142" s="190" t="s">
        <v>213</v>
      </c>
      <c r="D142" s="190" t="s">
        <v>128</v>
      </c>
      <c r="E142" s="191" t="s">
        <v>454</v>
      </c>
      <c r="F142" s="192" t="s">
        <v>455</v>
      </c>
      <c r="G142" s="193" t="s">
        <v>456</v>
      </c>
      <c r="H142" s="194">
        <v>14</v>
      </c>
      <c r="I142" s="195"/>
      <c r="J142" s="196">
        <f>ROUND(I142*H142,2)</f>
        <v>0</v>
      </c>
      <c r="K142" s="192" t="s">
        <v>373</v>
      </c>
      <c r="L142" s="59"/>
      <c r="M142" s="197" t="s">
        <v>22</v>
      </c>
      <c r="N142" s="198" t="s">
        <v>47</v>
      </c>
      <c r="O142" s="40"/>
      <c r="P142" s="199">
        <f>O142*H142</f>
        <v>0</v>
      </c>
      <c r="Q142" s="199">
        <v>6.2890800000000004E-5</v>
      </c>
      <c r="R142" s="199">
        <f>Q142*H142</f>
        <v>8.8047120000000003E-4</v>
      </c>
      <c r="S142" s="199">
        <v>0</v>
      </c>
      <c r="T142" s="200">
        <f>S142*H142</f>
        <v>0</v>
      </c>
      <c r="AR142" s="22" t="s">
        <v>133</v>
      </c>
      <c r="AT142" s="22" t="s">
        <v>128</v>
      </c>
      <c r="AU142" s="22" t="s">
        <v>85</v>
      </c>
      <c r="AY142" s="22" t="s">
        <v>125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24</v>
      </c>
      <c r="BK142" s="201">
        <f>ROUND(I142*H142,2)</f>
        <v>0</v>
      </c>
      <c r="BL142" s="22" t="s">
        <v>133</v>
      </c>
      <c r="BM142" s="22" t="s">
        <v>457</v>
      </c>
    </row>
    <row r="143" spans="2:65" s="1" customFormat="1" ht="27">
      <c r="B143" s="39"/>
      <c r="C143" s="61"/>
      <c r="D143" s="204" t="s">
        <v>153</v>
      </c>
      <c r="E143" s="61"/>
      <c r="F143" s="224" t="s">
        <v>458</v>
      </c>
      <c r="G143" s="61"/>
      <c r="H143" s="61"/>
      <c r="I143" s="161"/>
      <c r="J143" s="61"/>
      <c r="K143" s="61"/>
      <c r="L143" s="59"/>
      <c r="M143" s="225"/>
      <c r="N143" s="40"/>
      <c r="O143" s="40"/>
      <c r="P143" s="40"/>
      <c r="Q143" s="40"/>
      <c r="R143" s="40"/>
      <c r="S143" s="40"/>
      <c r="T143" s="76"/>
      <c r="AT143" s="22" t="s">
        <v>153</v>
      </c>
      <c r="AU143" s="22" t="s">
        <v>85</v>
      </c>
    </row>
    <row r="144" spans="2:65" s="11" customFormat="1" ht="13.5">
      <c r="B144" s="202"/>
      <c r="C144" s="203"/>
      <c r="D144" s="204" t="s">
        <v>135</v>
      </c>
      <c r="E144" s="205" t="s">
        <v>22</v>
      </c>
      <c r="F144" s="206" t="s">
        <v>194</v>
      </c>
      <c r="G144" s="203"/>
      <c r="H144" s="207">
        <v>14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135</v>
      </c>
      <c r="AU144" s="213" t="s">
        <v>85</v>
      </c>
      <c r="AV144" s="11" t="s">
        <v>85</v>
      </c>
      <c r="AW144" s="11" t="s">
        <v>40</v>
      </c>
      <c r="AX144" s="11" t="s">
        <v>24</v>
      </c>
      <c r="AY144" s="213" t="s">
        <v>125</v>
      </c>
    </row>
    <row r="145" spans="2:65" s="1" customFormat="1" ht="16.5" customHeight="1">
      <c r="B145" s="39"/>
      <c r="C145" s="214" t="s">
        <v>218</v>
      </c>
      <c r="D145" s="214" t="s">
        <v>137</v>
      </c>
      <c r="E145" s="215" t="s">
        <v>459</v>
      </c>
      <c r="F145" s="216" t="s">
        <v>460</v>
      </c>
      <c r="G145" s="217" t="s">
        <v>197</v>
      </c>
      <c r="H145" s="218">
        <v>1.6</v>
      </c>
      <c r="I145" s="219"/>
      <c r="J145" s="220">
        <f>ROUND(I145*H145,2)</f>
        <v>0</v>
      </c>
      <c r="K145" s="216" t="s">
        <v>22</v>
      </c>
      <c r="L145" s="221"/>
      <c r="M145" s="222" t="s">
        <v>22</v>
      </c>
      <c r="N145" s="223" t="s">
        <v>47</v>
      </c>
      <c r="O145" s="40"/>
      <c r="P145" s="199">
        <f>O145*H145</f>
        <v>0</v>
      </c>
      <c r="Q145" s="199">
        <v>2.1579999999999999</v>
      </c>
      <c r="R145" s="199">
        <f>Q145*H145</f>
        <v>3.4527999999999999</v>
      </c>
      <c r="S145" s="199">
        <v>0</v>
      </c>
      <c r="T145" s="200">
        <f>S145*H145</f>
        <v>0</v>
      </c>
      <c r="AR145" s="22" t="s">
        <v>141</v>
      </c>
      <c r="AT145" s="22" t="s">
        <v>137</v>
      </c>
      <c r="AU145" s="22" t="s">
        <v>85</v>
      </c>
      <c r="AY145" s="22" t="s">
        <v>125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24</v>
      </c>
      <c r="BK145" s="201">
        <f>ROUND(I145*H145,2)</f>
        <v>0</v>
      </c>
      <c r="BL145" s="22" t="s">
        <v>133</v>
      </c>
      <c r="BM145" s="22" t="s">
        <v>461</v>
      </c>
    </row>
    <row r="146" spans="2:65" s="1" customFormat="1" ht="25.5" customHeight="1">
      <c r="B146" s="39"/>
      <c r="C146" s="190" t="s">
        <v>223</v>
      </c>
      <c r="D146" s="190" t="s">
        <v>128</v>
      </c>
      <c r="E146" s="191" t="s">
        <v>462</v>
      </c>
      <c r="F146" s="192" t="s">
        <v>463</v>
      </c>
      <c r="G146" s="193" t="s">
        <v>197</v>
      </c>
      <c r="H146" s="194">
        <v>5.3250000000000002</v>
      </c>
      <c r="I146" s="195"/>
      <c r="J146" s="196">
        <f>ROUND(I146*H146,2)</f>
        <v>0</v>
      </c>
      <c r="K146" s="192" t="s">
        <v>373</v>
      </c>
      <c r="L146" s="59"/>
      <c r="M146" s="197" t="s">
        <v>22</v>
      </c>
      <c r="N146" s="198" t="s">
        <v>47</v>
      </c>
      <c r="O146" s="40"/>
      <c r="P146" s="199">
        <f>O146*H146</f>
        <v>0</v>
      </c>
      <c r="Q146" s="199">
        <v>9.3109999999999998E-2</v>
      </c>
      <c r="R146" s="199">
        <f>Q146*H146</f>
        <v>0.49581075000000002</v>
      </c>
      <c r="S146" s="199">
        <v>0</v>
      </c>
      <c r="T146" s="200">
        <f>S146*H146</f>
        <v>0</v>
      </c>
      <c r="AR146" s="22" t="s">
        <v>133</v>
      </c>
      <c r="AT146" s="22" t="s">
        <v>128</v>
      </c>
      <c r="AU146" s="22" t="s">
        <v>85</v>
      </c>
      <c r="AY146" s="22" t="s">
        <v>125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24</v>
      </c>
      <c r="BK146" s="201">
        <f>ROUND(I146*H146,2)</f>
        <v>0</v>
      </c>
      <c r="BL146" s="22" t="s">
        <v>133</v>
      </c>
      <c r="BM146" s="22" t="s">
        <v>464</v>
      </c>
    </row>
    <row r="147" spans="2:65" s="1" customFormat="1" ht="40.5">
      <c r="B147" s="39"/>
      <c r="C147" s="61"/>
      <c r="D147" s="204" t="s">
        <v>153</v>
      </c>
      <c r="E147" s="61"/>
      <c r="F147" s="224" t="s">
        <v>465</v>
      </c>
      <c r="G147" s="61"/>
      <c r="H147" s="61"/>
      <c r="I147" s="161"/>
      <c r="J147" s="61"/>
      <c r="K147" s="61"/>
      <c r="L147" s="59"/>
      <c r="M147" s="225"/>
      <c r="N147" s="40"/>
      <c r="O147" s="40"/>
      <c r="P147" s="40"/>
      <c r="Q147" s="40"/>
      <c r="R147" s="40"/>
      <c r="S147" s="40"/>
      <c r="T147" s="76"/>
      <c r="AT147" s="22" t="s">
        <v>153</v>
      </c>
      <c r="AU147" s="22" t="s">
        <v>85</v>
      </c>
    </row>
    <row r="148" spans="2:65" s="11" customFormat="1" ht="13.5">
      <c r="B148" s="202"/>
      <c r="C148" s="203"/>
      <c r="D148" s="204" t="s">
        <v>135</v>
      </c>
      <c r="E148" s="205" t="s">
        <v>22</v>
      </c>
      <c r="F148" s="206" t="s">
        <v>466</v>
      </c>
      <c r="G148" s="203"/>
      <c r="H148" s="207">
        <v>5.3250000000000002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135</v>
      </c>
      <c r="AU148" s="213" t="s">
        <v>85</v>
      </c>
      <c r="AV148" s="11" t="s">
        <v>85</v>
      </c>
      <c r="AW148" s="11" t="s">
        <v>40</v>
      </c>
      <c r="AX148" s="11" t="s">
        <v>24</v>
      </c>
      <c r="AY148" s="213" t="s">
        <v>125</v>
      </c>
    </row>
    <row r="149" spans="2:65" s="1" customFormat="1" ht="25.5" customHeight="1">
      <c r="B149" s="39"/>
      <c r="C149" s="190" t="s">
        <v>9</v>
      </c>
      <c r="D149" s="190" t="s">
        <v>128</v>
      </c>
      <c r="E149" s="191" t="s">
        <v>467</v>
      </c>
      <c r="F149" s="192" t="s">
        <v>468</v>
      </c>
      <c r="G149" s="193" t="s">
        <v>197</v>
      </c>
      <c r="H149" s="194">
        <v>5.3250000000000002</v>
      </c>
      <c r="I149" s="195"/>
      <c r="J149" s="196">
        <f>ROUND(I149*H149,2)</f>
        <v>0</v>
      </c>
      <c r="K149" s="192" t="s">
        <v>373</v>
      </c>
      <c r="L149" s="59"/>
      <c r="M149" s="197" t="s">
        <v>22</v>
      </c>
      <c r="N149" s="198" t="s">
        <v>47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133</v>
      </c>
      <c r="AT149" s="22" t="s">
        <v>128</v>
      </c>
      <c r="AU149" s="22" t="s">
        <v>85</v>
      </c>
      <c r="AY149" s="22" t="s">
        <v>125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24</v>
      </c>
      <c r="BK149" s="201">
        <f>ROUND(I149*H149,2)</f>
        <v>0</v>
      </c>
      <c r="BL149" s="22" t="s">
        <v>133</v>
      </c>
      <c r="BM149" s="22" t="s">
        <v>469</v>
      </c>
    </row>
    <row r="150" spans="2:65" s="1" customFormat="1" ht="40.5">
      <c r="B150" s="39"/>
      <c r="C150" s="61"/>
      <c r="D150" s="204" t="s">
        <v>153</v>
      </c>
      <c r="E150" s="61"/>
      <c r="F150" s="224" t="s">
        <v>465</v>
      </c>
      <c r="G150" s="61"/>
      <c r="H150" s="61"/>
      <c r="I150" s="161"/>
      <c r="J150" s="61"/>
      <c r="K150" s="61"/>
      <c r="L150" s="59"/>
      <c r="M150" s="225"/>
      <c r="N150" s="40"/>
      <c r="O150" s="40"/>
      <c r="P150" s="40"/>
      <c r="Q150" s="40"/>
      <c r="R150" s="40"/>
      <c r="S150" s="40"/>
      <c r="T150" s="76"/>
      <c r="AT150" s="22" t="s">
        <v>153</v>
      </c>
      <c r="AU150" s="22" t="s">
        <v>85</v>
      </c>
    </row>
    <row r="151" spans="2:65" s="11" customFormat="1" ht="13.5">
      <c r="B151" s="202"/>
      <c r="C151" s="203"/>
      <c r="D151" s="204" t="s">
        <v>135</v>
      </c>
      <c r="E151" s="205" t="s">
        <v>22</v>
      </c>
      <c r="F151" s="206" t="s">
        <v>466</v>
      </c>
      <c r="G151" s="203"/>
      <c r="H151" s="207">
        <v>5.3250000000000002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135</v>
      </c>
      <c r="AU151" s="213" t="s">
        <v>85</v>
      </c>
      <c r="AV151" s="11" t="s">
        <v>85</v>
      </c>
      <c r="AW151" s="11" t="s">
        <v>40</v>
      </c>
      <c r="AX151" s="11" t="s">
        <v>24</v>
      </c>
      <c r="AY151" s="213" t="s">
        <v>125</v>
      </c>
    </row>
    <row r="152" spans="2:65" s="1" customFormat="1" ht="16.5" customHeight="1">
      <c r="B152" s="39"/>
      <c r="C152" s="190" t="s">
        <v>230</v>
      </c>
      <c r="D152" s="190" t="s">
        <v>128</v>
      </c>
      <c r="E152" s="191" t="s">
        <v>470</v>
      </c>
      <c r="F152" s="192" t="s">
        <v>471</v>
      </c>
      <c r="G152" s="193" t="s">
        <v>197</v>
      </c>
      <c r="H152" s="194">
        <v>14.85</v>
      </c>
      <c r="I152" s="195"/>
      <c r="J152" s="196">
        <f>ROUND(I152*H152,2)</f>
        <v>0</v>
      </c>
      <c r="K152" s="192" t="s">
        <v>373</v>
      </c>
      <c r="L152" s="59"/>
      <c r="M152" s="197" t="s">
        <v>22</v>
      </c>
      <c r="N152" s="198" t="s">
        <v>47</v>
      </c>
      <c r="O152" s="40"/>
      <c r="P152" s="199">
        <f>O152*H152</f>
        <v>0</v>
      </c>
      <c r="Q152" s="199">
        <v>1.9312499999999999</v>
      </c>
      <c r="R152" s="199">
        <f>Q152*H152</f>
        <v>28.679062499999997</v>
      </c>
      <c r="S152" s="199">
        <v>0</v>
      </c>
      <c r="T152" s="200">
        <f>S152*H152</f>
        <v>0</v>
      </c>
      <c r="AR152" s="22" t="s">
        <v>133</v>
      </c>
      <c r="AT152" s="22" t="s">
        <v>128</v>
      </c>
      <c r="AU152" s="22" t="s">
        <v>85</v>
      </c>
      <c r="AY152" s="22" t="s">
        <v>125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24</v>
      </c>
      <c r="BK152" s="201">
        <f>ROUND(I152*H152,2)</f>
        <v>0</v>
      </c>
      <c r="BL152" s="22" t="s">
        <v>133</v>
      </c>
      <c r="BM152" s="22" t="s">
        <v>472</v>
      </c>
    </row>
    <row r="153" spans="2:65" s="1" customFormat="1" ht="40.5">
      <c r="B153" s="39"/>
      <c r="C153" s="61"/>
      <c r="D153" s="204" t="s">
        <v>153</v>
      </c>
      <c r="E153" s="61"/>
      <c r="F153" s="224" t="s">
        <v>473</v>
      </c>
      <c r="G153" s="61"/>
      <c r="H153" s="61"/>
      <c r="I153" s="161"/>
      <c r="J153" s="61"/>
      <c r="K153" s="61"/>
      <c r="L153" s="59"/>
      <c r="M153" s="225"/>
      <c r="N153" s="40"/>
      <c r="O153" s="40"/>
      <c r="P153" s="40"/>
      <c r="Q153" s="40"/>
      <c r="R153" s="40"/>
      <c r="S153" s="40"/>
      <c r="T153" s="76"/>
      <c r="AT153" s="22" t="s">
        <v>153</v>
      </c>
      <c r="AU153" s="22" t="s">
        <v>85</v>
      </c>
    </row>
    <row r="154" spans="2:65" s="11" customFormat="1" ht="13.5">
      <c r="B154" s="202"/>
      <c r="C154" s="203"/>
      <c r="D154" s="204" t="s">
        <v>135</v>
      </c>
      <c r="E154" s="205" t="s">
        <v>22</v>
      </c>
      <c r="F154" s="206" t="s">
        <v>474</v>
      </c>
      <c r="G154" s="203"/>
      <c r="H154" s="207">
        <v>14.85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135</v>
      </c>
      <c r="AU154" s="213" t="s">
        <v>85</v>
      </c>
      <c r="AV154" s="11" t="s">
        <v>85</v>
      </c>
      <c r="AW154" s="11" t="s">
        <v>40</v>
      </c>
      <c r="AX154" s="11" t="s">
        <v>24</v>
      </c>
      <c r="AY154" s="213" t="s">
        <v>125</v>
      </c>
    </row>
    <row r="155" spans="2:65" s="10" customFormat="1" ht="29.85" customHeight="1">
      <c r="B155" s="174"/>
      <c r="C155" s="175"/>
      <c r="D155" s="176" t="s">
        <v>75</v>
      </c>
      <c r="E155" s="188" t="s">
        <v>91</v>
      </c>
      <c r="F155" s="188" t="s">
        <v>475</v>
      </c>
      <c r="G155" s="175"/>
      <c r="H155" s="175"/>
      <c r="I155" s="178"/>
      <c r="J155" s="189">
        <f>BK155</f>
        <v>0</v>
      </c>
      <c r="K155" s="175"/>
      <c r="L155" s="180"/>
      <c r="M155" s="181"/>
      <c r="N155" s="182"/>
      <c r="O155" s="182"/>
      <c r="P155" s="183">
        <f>SUM(P156:P172)</f>
        <v>0</v>
      </c>
      <c r="Q155" s="182"/>
      <c r="R155" s="183">
        <f>SUM(R156:R172)</f>
        <v>36.269202274000001</v>
      </c>
      <c r="S155" s="182"/>
      <c r="T155" s="184">
        <f>SUM(T156:T172)</f>
        <v>10.819140000000001</v>
      </c>
      <c r="AR155" s="185" t="s">
        <v>24</v>
      </c>
      <c r="AT155" s="186" t="s">
        <v>75</v>
      </c>
      <c r="AU155" s="186" t="s">
        <v>24</v>
      </c>
      <c r="AY155" s="185" t="s">
        <v>125</v>
      </c>
      <c r="BK155" s="187">
        <f>SUM(BK156:BK172)</f>
        <v>0</v>
      </c>
    </row>
    <row r="156" spans="2:65" s="1" customFormat="1" ht="16.5" customHeight="1">
      <c r="B156" s="39"/>
      <c r="C156" s="190" t="s">
        <v>234</v>
      </c>
      <c r="D156" s="190" t="s">
        <v>128</v>
      </c>
      <c r="E156" s="191" t="s">
        <v>476</v>
      </c>
      <c r="F156" s="192" t="s">
        <v>477</v>
      </c>
      <c r="G156" s="193" t="s">
        <v>197</v>
      </c>
      <c r="H156" s="194">
        <v>12.8</v>
      </c>
      <c r="I156" s="195"/>
      <c r="J156" s="196">
        <f>ROUND(I156*H156,2)</f>
        <v>0</v>
      </c>
      <c r="K156" s="192" t="s">
        <v>22</v>
      </c>
      <c r="L156" s="59"/>
      <c r="M156" s="197" t="s">
        <v>22</v>
      </c>
      <c r="N156" s="198" t="s">
        <v>47</v>
      </c>
      <c r="O156" s="40"/>
      <c r="P156" s="199">
        <f>O156*H156</f>
        <v>0</v>
      </c>
      <c r="Q156" s="199">
        <v>2.1850000000000001</v>
      </c>
      <c r="R156" s="199">
        <f>Q156*H156</f>
        <v>27.968000000000004</v>
      </c>
      <c r="S156" s="199">
        <v>0</v>
      </c>
      <c r="T156" s="200">
        <f>S156*H156</f>
        <v>0</v>
      </c>
      <c r="AR156" s="22" t="s">
        <v>133</v>
      </c>
      <c r="AT156" s="22" t="s">
        <v>128</v>
      </c>
      <c r="AU156" s="22" t="s">
        <v>85</v>
      </c>
      <c r="AY156" s="22" t="s">
        <v>125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24</v>
      </c>
      <c r="BK156" s="201">
        <f>ROUND(I156*H156,2)</f>
        <v>0</v>
      </c>
      <c r="BL156" s="22" t="s">
        <v>133</v>
      </c>
      <c r="BM156" s="22" t="s">
        <v>478</v>
      </c>
    </row>
    <row r="157" spans="2:65" s="1" customFormat="1" ht="27">
      <c r="B157" s="39"/>
      <c r="C157" s="61"/>
      <c r="D157" s="204" t="s">
        <v>153</v>
      </c>
      <c r="E157" s="61"/>
      <c r="F157" s="224" t="s">
        <v>479</v>
      </c>
      <c r="G157" s="61"/>
      <c r="H157" s="61"/>
      <c r="I157" s="161"/>
      <c r="J157" s="61"/>
      <c r="K157" s="61"/>
      <c r="L157" s="59"/>
      <c r="M157" s="225"/>
      <c r="N157" s="40"/>
      <c r="O157" s="40"/>
      <c r="P157" s="40"/>
      <c r="Q157" s="40"/>
      <c r="R157" s="40"/>
      <c r="S157" s="40"/>
      <c r="T157" s="76"/>
      <c r="AT157" s="22" t="s">
        <v>153</v>
      </c>
      <c r="AU157" s="22" t="s">
        <v>85</v>
      </c>
    </row>
    <row r="158" spans="2:65" s="11" customFormat="1" ht="13.5">
      <c r="B158" s="202"/>
      <c r="C158" s="203"/>
      <c r="D158" s="204" t="s">
        <v>135</v>
      </c>
      <c r="E158" s="205" t="s">
        <v>22</v>
      </c>
      <c r="F158" s="206" t="s">
        <v>480</v>
      </c>
      <c r="G158" s="203"/>
      <c r="H158" s="207">
        <v>12.8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135</v>
      </c>
      <c r="AU158" s="213" t="s">
        <v>85</v>
      </c>
      <c r="AV158" s="11" t="s">
        <v>85</v>
      </c>
      <c r="AW158" s="11" t="s">
        <v>40</v>
      </c>
      <c r="AX158" s="11" t="s">
        <v>24</v>
      </c>
      <c r="AY158" s="213" t="s">
        <v>125</v>
      </c>
    </row>
    <row r="159" spans="2:65" s="1" customFormat="1" ht="16.5" customHeight="1">
      <c r="B159" s="39"/>
      <c r="C159" s="190" t="s">
        <v>239</v>
      </c>
      <c r="D159" s="190" t="s">
        <v>128</v>
      </c>
      <c r="E159" s="191" t="s">
        <v>481</v>
      </c>
      <c r="F159" s="192" t="s">
        <v>482</v>
      </c>
      <c r="G159" s="193" t="s">
        <v>131</v>
      </c>
      <c r="H159" s="194">
        <v>3.2</v>
      </c>
      <c r="I159" s="195"/>
      <c r="J159" s="196">
        <f>ROUND(I159*H159,2)</f>
        <v>0</v>
      </c>
      <c r="K159" s="192" t="s">
        <v>373</v>
      </c>
      <c r="L159" s="59"/>
      <c r="M159" s="197" t="s">
        <v>22</v>
      </c>
      <c r="N159" s="198" t="s">
        <v>47</v>
      </c>
      <c r="O159" s="40"/>
      <c r="P159" s="199">
        <f>O159*H159</f>
        <v>0</v>
      </c>
      <c r="Q159" s="199">
        <v>0.45584400000000003</v>
      </c>
      <c r="R159" s="199">
        <f>Q159*H159</f>
        <v>1.4587008000000001</v>
      </c>
      <c r="S159" s="199">
        <v>0</v>
      </c>
      <c r="T159" s="200">
        <f>S159*H159</f>
        <v>0</v>
      </c>
      <c r="AR159" s="22" t="s">
        <v>133</v>
      </c>
      <c r="AT159" s="22" t="s">
        <v>128</v>
      </c>
      <c r="AU159" s="22" t="s">
        <v>85</v>
      </c>
      <c r="AY159" s="22" t="s">
        <v>125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24</v>
      </c>
      <c r="BK159" s="201">
        <f>ROUND(I159*H159,2)</f>
        <v>0</v>
      </c>
      <c r="BL159" s="22" t="s">
        <v>133</v>
      </c>
      <c r="BM159" s="22" t="s">
        <v>483</v>
      </c>
    </row>
    <row r="160" spans="2:65" s="1" customFormat="1" ht="40.5">
      <c r="B160" s="39"/>
      <c r="C160" s="61"/>
      <c r="D160" s="204" t="s">
        <v>153</v>
      </c>
      <c r="E160" s="61"/>
      <c r="F160" s="224" t="s">
        <v>484</v>
      </c>
      <c r="G160" s="61"/>
      <c r="H160" s="61"/>
      <c r="I160" s="161"/>
      <c r="J160" s="61"/>
      <c r="K160" s="61"/>
      <c r="L160" s="59"/>
      <c r="M160" s="225"/>
      <c r="N160" s="40"/>
      <c r="O160" s="40"/>
      <c r="P160" s="40"/>
      <c r="Q160" s="40"/>
      <c r="R160" s="40"/>
      <c r="S160" s="40"/>
      <c r="T160" s="76"/>
      <c r="AT160" s="22" t="s">
        <v>153</v>
      </c>
      <c r="AU160" s="22" t="s">
        <v>85</v>
      </c>
    </row>
    <row r="161" spans="2:65" s="11" customFormat="1" ht="13.5">
      <c r="B161" s="202"/>
      <c r="C161" s="203"/>
      <c r="D161" s="204" t="s">
        <v>135</v>
      </c>
      <c r="E161" s="205" t="s">
        <v>22</v>
      </c>
      <c r="F161" s="206" t="s">
        <v>485</v>
      </c>
      <c r="G161" s="203"/>
      <c r="H161" s="207">
        <v>3.2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135</v>
      </c>
      <c r="AU161" s="213" t="s">
        <v>85</v>
      </c>
      <c r="AV161" s="11" t="s">
        <v>85</v>
      </c>
      <c r="AW161" s="11" t="s">
        <v>40</v>
      </c>
      <c r="AX161" s="11" t="s">
        <v>24</v>
      </c>
      <c r="AY161" s="213" t="s">
        <v>125</v>
      </c>
    </row>
    <row r="162" spans="2:65" s="1" customFormat="1" ht="16.5" customHeight="1">
      <c r="B162" s="39"/>
      <c r="C162" s="190" t="s">
        <v>244</v>
      </c>
      <c r="D162" s="190" t="s">
        <v>128</v>
      </c>
      <c r="E162" s="191" t="s">
        <v>486</v>
      </c>
      <c r="F162" s="192" t="s">
        <v>487</v>
      </c>
      <c r="G162" s="193" t="s">
        <v>131</v>
      </c>
      <c r="H162" s="194">
        <v>75.956999999999994</v>
      </c>
      <c r="I162" s="195"/>
      <c r="J162" s="196">
        <f>ROUND(I162*H162,2)</f>
        <v>0</v>
      </c>
      <c r="K162" s="192" t="s">
        <v>373</v>
      </c>
      <c r="L162" s="59"/>
      <c r="M162" s="197" t="s">
        <v>22</v>
      </c>
      <c r="N162" s="198" t="s">
        <v>47</v>
      </c>
      <c r="O162" s="40"/>
      <c r="P162" s="199">
        <f>O162*H162</f>
        <v>0</v>
      </c>
      <c r="Q162" s="199">
        <v>0</v>
      </c>
      <c r="R162" s="199">
        <f>Q162*H162</f>
        <v>0</v>
      </c>
      <c r="S162" s="199">
        <v>0.02</v>
      </c>
      <c r="T162" s="200">
        <f>S162*H162</f>
        <v>1.5191399999999999</v>
      </c>
      <c r="AR162" s="22" t="s">
        <v>133</v>
      </c>
      <c r="AT162" s="22" t="s">
        <v>128</v>
      </c>
      <c r="AU162" s="22" t="s">
        <v>85</v>
      </c>
      <c r="AY162" s="22" t="s">
        <v>125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24</v>
      </c>
      <c r="BK162" s="201">
        <f>ROUND(I162*H162,2)</f>
        <v>0</v>
      </c>
      <c r="BL162" s="22" t="s">
        <v>133</v>
      </c>
      <c r="BM162" s="22" t="s">
        <v>488</v>
      </c>
    </row>
    <row r="163" spans="2:65" s="1" customFormat="1" ht="40.5">
      <c r="B163" s="39"/>
      <c r="C163" s="61"/>
      <c r="D163" s="204" t="s">
        <v>153</v>
      </c>
      <c r="E163" s="61"/>
      <c r="F163" s="224" t="s">
        <v>489</v>
      </c>
      <c r="G163" s="61"/>
      <c r="H163" s="61"/>
      <c r="I163" s="161"/>
      <c r="J163" s="61"/>
      <c r="K163" s="61"/>
      <c r="L163" s="59"/>
      <c r="M163" s="225"/>
      <c r="N163" s="40"/>
      <c r="O163" s="40"/>
      <c r="P163" s="40"/>
      <c r="Q163" s="40"/>
      <c r="R163" s="40"/>
      <c r="S163" s="40"/>
      <c r="T163" s="76"/>
      <c r="AT163" s="22" t="s">
        <v>153</v>
      </c>
      <c r="AU163" s="22" t="s">
        <v>85</v>
      </c>
    </row>
    <row r="164" spans="2:65" s="11" customFormat="1" ht="13.5">
      <c r="B164" s="202"/>
      <c r="C164" s="203"/>
      <c r="D164" s="204" t="s">
        <v>135</v>
      </c>
      <c r="E164" s="205" t="s">
        <v>22</v>
      </c>
      <c r="F164" s="206" t="s">
        <v>490</v>
      </c>
      <c r="G164" s="203"/>
      <c r="H164" s="207">
        <v>75.956999999999994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135</v>
      </c>
      <c r="AU164" s="213" t="s">
        <v>85</v>
      </c>
      <c r="AV164" s="11" t="s">
        <v>85</v>
      </c>
      <c r="AW164" s="11" t="s">
        <v>40</v>
      </c>
      <c r="AX164" s="11" t="s">
        <v>24</v>
      </c>
      <c r="AY164" s="213" t="s">
        <v>125</v>
      </c>
    </row>
    <row r="165" spans="2:65" s="1" customFormat="1" ht="25.5" customHeight="1">
      <c r="B165" s="39"/>
      <c r="C165" s="190" t="s">
        <v>249</v>
      </c>
      <c r="D165" s="190" t="s">
        <v>128</v>
      </c>
      <c r="E165" s="191" t="s">
        <v>491</v>
      </c>
      <c r="F165" s="192" t="s">
        <v>492</v>
      </c>
      <c r="G165" s="193" t="s">
        <v>131</v>
      </c>
      <c r="H165" s="194">
        <v>75.956999999999994</v>
      </c>
      <c r="I165" s="195"/>
      <c r="J165" s="196">
        <f>ROUND(I165*H165,2)</f>
        <v>0</v>
      </c>
      <c r="K165" s="192" t="s">
        <v>373</v>
      </c>
      <c r="L165" s="59"/>
      <c r="M165" s="197" t="s">
        <v>22</v>
      </c>
      <c r="N165" s="198" t="s">
        <v>47</v>
      </c>
      <c r="O165" s="40"/>
      <c r="P165" s="199">
        <f>O165*H165</f>
        <v>0</v>
      </c>
      <c r="Q165" s="199">
        <v>3.9081999999999999E-2</v>
      </c>
      <c r="R165" s="199">
        <f>Q165*H165</f>
        <v>2.9685514739999999</v>
      </c>
      <c r="S165" s="199">
        <v>0</v>
      </c>
      <c r="T165" s="200">
        <f>S165*H165</f>
        <v>0</v>
      </c>
      <c r="AR165" s="22" t="s">
        <v>133</v>
      </c>
      <c r="AT165" s="22" t="s">
        <v>128</v>
      </c>
      <c r="AU165" s="22" t="s">
        <v>85</v>
      </c>
      <c r="AY165" s="22" t="s">
        <v>125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24</v>
      </c>
      <c r="BK165" s="201">
        <f>ROUND(I165*H165,2)</f>
        <v>0</v>
      </c>
      <c r="BL165" s="22" t="s">
        <v>133</v>
      </c>
      <c r="BM165" s="22" t="s">
        <v>493</v>
      </c>
    </row>
    <row r="166" spans="2:65" s="11" customFormat="1" ht="13.5">
      <c r="B166" s="202"/>
      <c r="C166" s="203"/>
      <c r="D166" s="204" t="s">
        <v>135</v>
      </c>
      <c r="E166" s="205" t="s">
        <v>22</v>
      </c>
      <c r="F166" s="206" t="s">
        <v>494</v>
      </c>
      <c r="G166" s="203"/>
      <c r="H166" s="207">
        <v>75.956999999999994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135</v>
      </c>
      <c r="AU166" s="213" t="s">
        <v>85</v>
      </c>
      <c r="AV166" s="11" t="s">
        <v>85</v>
      </c>
      <c r="AW166" s="11" t="s">
        <v>40</v>
      </c>
      <c r="AX166" s="11" t="s">
        <v>24</v>
      </c>
      <c r="AY166" s="213" t="s">
        <v>125</v>
      </c>
    </row>
    <row r="167" spans="2:65" s="1" customFormat="1" ht="16.5" customHeight="1">
      <c r="B167" s="39"/>
      <c r="C167" s="190" t="s">
        <v>254</v>
      </c>
      <c r="D167" s="190" t="s">
        <v>128</v>
      </c>
      <c r="E167" s="191" t="s">
        <v>495</v>
      </c>
      <c r="F167" s="192" t="s">
        <v>496</v>
      </c>
      <c r="G167" s="193" t="s">
        <v>197</v>
      </c>
      <c r="H167" s="194">
        <v>3.72</v>
      </c>
      <c r="I167" s="195"/>
      <c r="J167" s="196">
        <f>ROUND(I167*H167,2)</f>
        <v>0</v>
      </c>
      <c r="K167" s="192" t="s">
        <v>373</v>
      </c>
      <c r="L167" s="59"/>
      <c r="M167" s="197" t="s">
        <v>22</v>
      </c>
      <c r="N167" s="198" t="s">
        <v>47</v>
      </c>
      <c r="O167" s="40"/>
      <c r="P167" s="199">
        <f>O167*H167</f>
        <v>0</v>
      </c>
      <c r="Q167" s="199">
        <v>0.50375000000000003</v>
      </c>
      <c r="R167" s="199">
        <f>Q167*H167</f>
        <v>1.8739500000000002</v>
      </c>
      <c r="S167" s="199">
        <v>2.5</v>
      </c>
      <c r="T167" s="200">
        <f>S167*H167</f>
        <v>9.3000000000000007</v>
      </c>
      <c r="AR167" s="22" t="s">
        <v>133</v>
      </c>
      <c r="AT167" s="22" t="s">
        <v>128</v>
      </c>
      <c r="AU167" s="22" t="s">
        <v>85</v>
      </c>
      <c r="AY167" s="22" t="s">
        <v>125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24</v>
      </c>
      <c r="BK167" s="201">
        <f>ROUND(I167*H167,2)</f>
        <v>0</v>
      </c>
      <c r="BL167" s="22" t="s">
        <v>133</v>
      </c>
      <c r="BM167" s="22" t="s">
        <v>497</v>
      </c>
    </row>
    <row r="168" spans="2:65" s="1" customFormat="1" ht="40.5">
      <c r="B168" s="39"/>
      <c r="C168" s="61"/>
      <c r="D168" s="204" t="s">
        <v>153</v>
      </c>
      <c r="E168" s="61"/>
      <c r="F168" s="224" t="s">
        <v>498</v>
      </c>
      <c r="G168" s="61"/>
      <c r="H168" s="61"/>
      <c r="I168" s="161"/>
      <c r="J168" s="61"/>
      <c r="K168" s="61"/>
      <c r="L168" s="59"/>
      <c r="M168" s="225"/>
      <c r="N168" s="40"/>
      <c r="O168" s="40"/>
      <c r="P168" s="40"/>
      <c r="Q168" s="40"/>
      <c r="R168" s="40"/>
      <c r="S168" s="40"/>
      <c r="T168" s="76"/>
      <c r="AT168" s="22" t="s">
        <v>153</v>
      </c>
      <c r="AU168" s="22" t="s">
        <v>85</v>
      </c>
    </row>
    <row r="169" spans="2:65" s="11" customFormat="1" ht="13.5">
      <c r="B169" s="202"/>
      <c r="C169" s="203"/>
      <c r="D169" s="204" t="s">
        <v>135</v>
      </c>
      <c r="E169" s="205" t="s">
        <v>22</v>
      </c>
      <c r="F169" s="206" t="s">
        <v>499</v>
      </c>
      <c r="G169" s="203"/>
      <c r="H169" s="207">
        <v>3.72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135</v>
      </c>
      <c r="AU169" s="213" t="s">
        <v>85</v>
      </c>
      <c r="AV169" s="11" t="s">
        <v>85</v>
      </c>
      <c r="AW169" s="11" t="s">
        <v>40</v>
      </c>
      <c r="AX169" s="11" t="s">
        <v>24</v>
      </c>
      <c r="AY169" s="213" t="s">
        <v>125</v>
      </c>
    </row>
    <row r="170" spans="2:65" s="1" customFormat="1" ht="16.5" customHeight="1">
      <c r="B170" s="39"/>
      <c r="C170" s="214" t="s">
        <v>258</v>
      </c>
      <c r="D170" s="214" t="s">
        <v>137</v>
      </c>
      <c r="E170" s="215" t="s">
        <v>500</v>
      </c>
      <c r="F170" s="216" t="s">
        <v>501</v>
      </c>
      <c r="G170" s="217" t="s">
        <v>140</v>
      </c>
      <c r="H170" s="218">
        <v>2</v>
      </c>
      <c r="I170" s="219"/>
      <c r="J170" s="220">
        <f>ROUND(I170*H170,2)</f>
        <v>0</v>
      </c>
      <c r="K170" s="216" t="s">
        <v>373</v>
      </c>
      <c r="L170" s="221"/>
      <c r="M170" s="222" t="s">
        <v>22</v>
      </c>
      <c r="N170" s="223" t="s">
        <v>47</v>
      </c>
      <c r="O170" s="40"/>
      <c r="P170" s="199">
        <f>O170*H170</f>
        <v>0</v>
      </c>
      <c r="Q170" s="199">
        <v>1</v>
      </c>
      <c r="R170" s="199">
        <f>Q170*H170</f>
        <v>2</v>
      </c>
      <c r="S170" s="199">
        <v>0</v>
      </c>
      <c r="T170" s="200">
        <f>S170*H170</f>
        <v>0</v>
      </c>
      <c r="AR170" s="22" t="s">
        <v>141</v>
      </c>
      <c r="AT170" s="22" t="s">
        <v>137</v>
      </c>
      <c r="AU170" s="22" t="s">
        <v>85</v>
      </c>
      <c r="AY170" s="22" t="s">
        <v>125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2" t="s">
        <v>24</v>
      </c>
      <c r="BK170" s="201">
        <f>ROUND(I170*H170,2)</f>
        <v>0</v>
      </c>
      <c r="BL170" s="22" t="s">
        <v>133</v>
      </c>
      <c r="BM170" s="22" t="s">
        <v>502</v>
      </c>
    </row>
    <row r="171" spans="2:65" s="1" customFormat="1" ht="27">
      <c r="B171" s="39"/>
      <c r="C171" s="61"/>
      <c r="D171" s="204" t="s">
        <v>153</v>
      </c>
      <c r="E171" s="61"/>
      <c r="F171" s="224" t="s">
        <v>503</v>
      </c>
      <c r="G171" s="61"/>
      <c r="H171" s="61"/>
      <c r="I171" s="161"/>
      <c r="J171" s="61"/>
      <c r="K171" s="61"/>
      <c r="L171" s="59"/>
      <c r="M171" s="225"/>
      <c r="N171" s="40"/>
      <c r="O171" s="40"/>
      <c r="P171" s="40"/>
      <c r="Q171" s="40"/>
      <c r="R171" s="40"/>
      <c r="S171" s="40"/>
      <c r="T171" s="76"/>
      <c r="AT171" s="22" t="s">
        <v>153</v>
      </c>
      <c r="AU171" s="22" t="s">
        <v>85</v>
      </c>
    </row>
    <row r="172" spans="2:65" s="11" customFormat="1" ht="13.5">
      <c r="B172" s="202"/>
      <c r="C172" s="203"/>
      <c r="D172" s="204" t="s">
        <v>135</v>
      </c>
      <c r="E172" s="205" t="s">
        <v>22</v>
      </c>
      <c r="F172" s="206" t="s">
        <v>85</v>
      </c>
      <c r="G172" s="203"/>
      <c r="H172" s="207">
        <v>2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135</v>
      </c>
      <c r="AU172" s="213" t="s">
        <v>85</v>
      </c>
      <c r="AV172" s="11" t="s">
        <v>85</v>
      </c>
      <c r="AW172" s="11" t="s">
        <v>40</v>
      </c>
      <c r="AX172" s="11" t="s">
        <v>24</v>
      </c>
      <c r="AY172" s="213" t="s">
        <v>125</v>
      </c>
    </row>
    <row r="173" spans="2:65" s="10" customFormat="1" ht="29.85" customHeight="1">
      <c r="B173" s="174"/>
      <c r="C173" s="175"/>
      <c r="D173" s="176" t="s">
        <v>75</v>
      </c>
      <c r="E173" s="188" t="s">
        <v>133</v>
      </c>
      <c r="F173" s="188" t="s">
        <v>504</v>
      </c>
      <c r="G173" s="175"/>
      <c r="H173" s="175"/>
      <c r="I173" s="178"/>
      <c r="J173" s="189">
        <f>BK173</f>
        <v>0</v>
      </c>
      <c r="K173" s="175"/>
      <c r="L173" s="180"/>
      <c r="M173" s="181"/>
      <c r="N173" s="182"/>
      <c r="O173" s="182"/>
      <c r="P173" s="183">
        <f>SUM(P174:P187)</f>
        <v>0</v>
      </c>
      <c r="Q173" s="182"/>
      <c r="R173" s="183">
        <f>SUM(R174:R187)</f>
        <v>22.808309573399999</v>
      </c>
      <c r="S173" s="182"/>
      <c r="T173" s="184">
        <f>SUM(T174:T187)</f>
        <v>9.6641999999999992</v>
      </c>
      <c r="AR173" s="185" t="s">
        <v>24</v>
      </c>
      <c r="AT173" s="186" t="s">
        <v>75</v>
      </c>
      <c r="AU173" s="186" t="s">
        <v>24</v>
      </c>
      <c r="AY173" s="185" t="s">
        <v>125</v>
      </c>
      <c r="BK173" s="187">
        <f>SUM(BK174:BK187)</f>
        <v>0</v>
      </c>
    </row>
    <row r="174" spans="2:65" s="1" customFormat="1" ht="16.5" customHeight="1">
      <c r="B174" s="39"/>
      <c r="C174" s="190" t="s">
        <v>263</v>
      </c>
      <c r="D174" s="190" t="s">
        <v>128</v>
      </c>
      <c r="E174" s="191" t="s">
        <v>505</v>
      </c>
      <c r="F174" s="192" t="s">
        <v>506</v>
      </c>
      <c r="G174" s="193" t="s">
        <v>131</v>
      </c>
      <c r="H174" s="194">
        <v>161.07</v>
      </c>
      <c r="I174" s="195"/>
      <c r="J174" s="196">
        <f>ROUND(I174*H174,2)</f>
        <v>0</v>
      </c>
      <c r="K174" s="192" t="s">
        <v>373</v>
      </c>
      <c r="L174" s="59"/>
      <c r="M174" s="197" t="s">
        <v>22</v>
      </c>
      <c r="N174" s="198" t="s">
        <v>47</v>
      </c>
      <c r="O174" s="40"/>
      <c r="P174" s="199">
        <f>O174*H174</f>
        <v>0</v>
      </c>
      <c r="Q174" s="199">
        <v>3.6850000000000001E-4</v>
      </c>
      <c r="R174" s="199">
        <f>Q174*H174</f>
        <v>5.9354295000000001E-2</v>
      </c>
      <c r="S174" s="199">
        <v>0.06</v>
      </c>
      <c r="T174" s="200">
        <f>S174*H174</f>
        <v>9.6641999999999992</v>
      </c>
      <c r="AR174" s="22" t="s">
        <v>133</v>
      </c>
      <c r="AT174" s="22" t="s">
        <v>128</v>
      </c>
      <c r="AU174" s="22" t="s">
        <v>85</v>
      </c>
      <c r="AY174" s="22" t="s">
        <v>125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24</v>
      </c>
      <c r="BK174" s="201">
        <f>ROUND(I174*H174,2)</f>
        <v>0</v>
      </c>
      <c r="BL174" s="22" t="s">
        <v>133</v>
      </c>
      <c r="BM174" s="22" t="s">
        <v>507</v>
      </c>
    </row>
    <row r="175" spans="2:65" s="1" customFormat="1" ht="40.5">
      <c r="B175" s="39"/>
      <c r="C175" s="61"/>
      <c r="D175" s="204" t="s">
        <v>153</v>
      </c>
      <c r="E175" s="61"/>
      <c r="F175" s="224" t="s">
        <v>508</v>
      </c>
      <c r="G175" s="61"/>
      <c r="H175" s="61"/>
      <c r="I175" s="161"/>
      <c r="J175" s="61"/>
      <c r="K175" s="61"/>
      <c r="L175" s="59"/>
      <c r="M175" s="225"/>
      <c r="N175" s="40"/>
      <c r="O175" s="40"/>
      <c r="P175" s="40"/>
      <c r="Q175" s="40"/>
      <c r="R175" s="40"/>
      <c r="S175" s="40"/>
      <c r="T175" s="76"/>
      <c r="AT175" s="22" t="s">
        <v>153</v>
      </c>
      <c r="AU175" s="22" t="s">
        <v>85</v>
      </c>
    </row>
    <row r="176" spans="2:65" s="11" customFormat="1" ht="13.5">
      <c r="B176" s="202"/>
      <c r="C176" s="203"/>
      <c r="D176" s="204" t="s">
        <v>135</v>
      </c>
      <c r="E176" s="205" t="s">
        <v>22</v>
      </c>
      <c r="F176" s="206" t="s">
        <v>509</v>
      </c>
      <c r="G176" s="203"/>
      <c r="H176" s="207">
        <v>161.07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135</v>
      </c>
      <c r="AU176" s="213" t="s">
        <v>85</v>
      </c>
      <c r="AV176" s="11" t="s">
        <v>85</v>
      </c>
      <c r="AW176" s="11" t="s">
        <v>40</v>
      </c>
      <c r="AX176" s="11" t="s">
        <v>24</v>
      </c>
      <c r="AY176" s="213" t="s">
        <v>125</v>
      </c>
    </row>
    <row r="177" spans="2:65" s="1" customFormat="1" ht="16.5" customHeight="1">
      <c r="B177" s="39"/>
      <c r="C177" s="190" t="s">
        <v>267</v>
      </c>
      <c r="D177" s="190" t="s">
        <v>128</v>
      </c>
      <c r="E177" s="191" t="s">
        <v>510</v>
      </c>
      <c r="F177" s="192" t="s">
        <v>511</v>
      </c>
      <c r="G177" s="193" t="s">
        <v>131</v>
      </c>
      <c r="H177" s="194">
        <v>161.07</v>
      </c>
      <c r="I177" s="195"/>
      <c r="J177" s="196">
        <f>ROUND(I177*H177,2)</f>
        <v>0</v>
      </c>
      <c r="K177" s="192" t="s">
        <v>373</v>
      </c>
      <c r="L177" s="59"/>
      <c r="M177" s="197" t="s">
        <v>22</v>
      </c>
      <c r="N177" s="198" t="s">
        <v>47</v>
      </c>
      <c r="O177" s="40"/>
      <c r="P177" s="199">
        <f>O177*H177</f>
        <v>0</v>
      </c>
      <c r="Q177" s="199">
        <v>2.1811199999999999E-3</v>
      </c>
      <c r="R177" s="199">
        <f>Q177*H177</f>
        <v>0.35131299839999997</v>
      </c>
      <c r="S177" s="199">
        <v>0</v>
      </c>
      <c r="T177" s="200">
        <f>S177*H177</f>
        <v>0</v>
      </c>
      <c r="AR177" s="22" t="s">
        <v>133</v>
      </c>
      <c r="AT177" s="22" t="s">
        <v>128</v>
      </c>
      <c r="AU177" s="22" t="s">
        <v>85</v>
      </c>
      <c r="AY177" s="22" t="s">
        <v>125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24</v>
      </c>
      <c r="BK177" s="201">
        <f>ROUND(I177*H177,2)</f>
        <v>0</v>
      </c>
      <c r="BL177" s="22" t="s">
        <v>133</v>
      </c>
      <c r="BM177" s="22" t="s">
        <v>512</v>
      </c>
    </row>
    <row r="178" spans="2:65" s="1" customFormat="1" ht="27">
      <c r="B178" s="39"/>
      <c r="C178" s="61"/>
      <c r="D178" s="204" t="s">
        <v>153</v>
      </c>
      <c r="E178" s="61"/>
      <c r="F178" s="224" t="s">
        <v>513</v>
      </c>
      <c r="G178" s="61"/>
      <c r="H178" s="61"/>
      <c r="I178" s="161"/>
      <c r="J178" s="61"/>
      <c r="K178" s="61"/>
      <c r="L178" s="59"/>
      <c r="M178" s="225"/>
      <c r="N178" s="40"/>
      <c r="O178" s="40"/>
      <c r="P178" s="40"/>
      <c r="Q178" s="40"/>
      <c r="R178" s="40"/>
      <c r="S178" s="40"/>
      <c r="T178" s="76"/>
      <c r="AT178" s="22" t="s">
        <v>153</v>
      </c>
      <c r="AU178" s="22" t="s">
        <v>85</v>
      </c>
    </row>
    <row r="179" spans="2:65" s="11" customFormat="1" ht="13.5">
      <c r="B179" s="202"/>
      <c r="C179" s="203"/>
      <c r="D179" s="204" t="s">
        <v>135</v>
      </c>
      <c r="E179" s="205" t="s">
        <v>22</v>
      </c>
      <c r="F179" s="206" t="s">
        <v>514</v>
      </c>
      <c r="G179" s="203"/>
      <c r="H179" s="207">
        <v>161.07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135</v>
      </c>
      <c r="AU179" s="213" t="s">
        <v>85</v>
      </c>
      <c r="AV179" s="11" t="s">
        <v>85</v>
      </c>
      <c r="AW179" s="11" t="s">
        <v>40</v>
      </c>
      <c r="AX179" s="11" t="s">
        <v>24</v>
      </c>
      <c r="AY179" s="213" t="s">
        <v>125</v>
      </c>
    </row>
    <row r="180" spans="2:65" s="1" customFormat="1" ht="16.5" customHeight="1">
      <c r="B180" s="39"/>
      <c r="C180" s="190" t="s">
        <v>274</v>
      </c>
      <c r="D180" s="190" t="s">
        <v>128</v>
      </c>
      <c r="E180" s="191" t="s">
        <v>515</v>
      </c>
      <c r="F180" s="192" t="s">
        <v>516</v>
      </c>
      <c r="G180" s="193" t="s">
        <v>140</v>
      </c>
      <c r="H180" s="194">
        <v>180</v>
      </c>
      <c r="I180" s="195"/>
      <c r="J180" s="196">
        <f>ROUND(I180*H180,2)</f>
        <v>0</v>
      </c>
      <c r="K180" s="192" t="s">
        <v>373</v>
      </c>
      <c r="L180" s="59"/>
      <c r="M180" s="197" t="s">
        <v>22</v>
      </c>
      <c r="N180" s="198" t="s">
        <v>47</v>
      </c>
      <c r="O180" s="40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AR180" s="22" t="s">
        <v>133</v>
      </c>
      <c r="AT180" s="22" t="s">
        <v>128</v>
      </c>
      <c r="AU180" s="22" t="s">
        <v>85</v>
      </c>
      <c r="AY180" s="22" t="s">
        <v>125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24</v>
      </c>
      <c r="BK180" s="201">
        <f>ROUND(I180*H180,2)</f>
        <v>0</v>
      </c>
      <c r="BL180" s="22" t="s">
        <v>133</v>
      </c>
      <c r="BM180" s="22" t="s">
        <v>517</v>
      </c>
    </row>
    <row r="181" spans="2:65" s="1" customFormat="1" ht="27">
      <c r="B181" s="39"/>
      <c r="C181" s="61"/>
      <c r="D181" s="204" t="s">
        <v>153</v>
      </c>
      <c r="E181" s="61"/>
      <c r="F181" s="224" t="s">
        <v>518</v>
      </c>
      <c r="G181" s="61"/>
      <c r="H181" s="61"/>
      <c r="I181" s="161"/>
      <c r="J181" s="61"/>
      <c r="K181" s="61"/>
      <c r="L181" s="59"/>
      <c r="M181" s="225"/>
      <c r="N181" s="40"/>
      <c r="O181" s="40"/>
      <c r="P181" s="40"/>
      <c r="Q181" s="40"/>
      <c r="R181" s="40"/>
      <c r="S181" s="40"/>
      <c r="T181" s="76"/>
      <c r="AT181" s="22" t="s">
        <v>153</v>
      </c>
      <c r="AU181" s="22" t="s">
        <v>85</v>
      </c>
    </row>
    <row r="182" spans="2:65" s="11" customFormat="1" ht="13.5">
      <c r="B182" s="202"/>
      <c r="C182" s="203"/>
      <c r="D182" s="204" t="s">
        <v>135</v>
      </c>
      <c r="E182" s="205" t="s">
        <v>22</v>
      </c>
      <c r="F182" s="206" t="s">
        <v>519</v>
      </c>
      <c r="G182" s="203"/>
      <c r="H182" s="207">
        <v>180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135</v>
      </c>
      <c r="AU182" s="213" t="s">
        <v>85</v>
      </c>
      <c r="AV182" s="11" t="s">
        <v>85</v>
      </c>
      <c r="AW182" s="11" t="s">
        <v>40</v>
      </c>
      <c r="AX182" s="11" t="s">
        <v>24</v>
      </c>
      <c r="AY182" s="213" t="s">
        <v>125</v>
      </c>
    </row>
    <row r="183" spans="2:65" s="1" customFormat="1" ht="25.5" customHeight="1">
      <c r="B183" s="39"/>
      <c r="C183" s="190" t="s">
        <v>278</v>
      </c>
      <c r="D183" s="190" t="s">
        <v>128</v>
      </c>
      <c r="E183" s="191" t="s">
        <v>520</v>
      </c>
      <c r="F183" s="192" t="s">
        <v>521</v>
      </c>
      <c r="G183" s="193" t="s">
        <v>131</v>
      </c>
      <c r="H183" s="194">
        <v>21.72</v>
      </c>
      <c r="I183" s="195"/>
      <c r="J183" s="196">
        <f>ROUND(I183*H183,2)</f>
        <v>0</v>
      </c>
      <c r="K183" s="192" t="s">
        <v>373</v>
      </c>
      <c r="L183" s="59"/>
      <c r="M183" s="197" t="s">
        <v>22</v>
      </c>
      <c r="N183" s="198" t="s">
        <v>47</v>
      </c>
      <c r="O183" s="40"/>
      <c r="P183" s="199">
        <f>O183*H183</f>
        <v>0</v>
      </c>
      <c r="Q183" s="199">
        <v>1.031199</v>
      </c>
      <c r="R183" s="199">
        <f>Q183*H183</f>
        <v>22.397642279999999</v>
      </c>
      <c r="S183" s="199">
        <v>0</v>
      </c>
      <c r="T183" s="200">
        <f>S183*H183</f>
        <v>0</v>
      </c>
      <c r="AR183" s="22" t="s">
        <v>133</v>
      </c>
      <c r="AT183" s="22" t="s">
        <v>128</v>
      </c>
      <c r="AU183" s="22" t="s">
        <v>85</v>
      </c>
      <c r="AY183" s="22" t="s">
        <v>125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24</v>
      </c>
      <c r="BK183" s="201">
        <f>ROUND(I183*H183,2)</f>
        <v>0</v>
      </c>
      <c r="BL183" s="22" t="s">
        <v>133</v>
      </c>
      <c r="BM183" s="22" t="s">
        <v>522</v>
      </c>
    </row>
    <row r="184" spans="2:65" s="1" customFormat="1" ht="40.5">
      <c r="B184" s="39"/>
      <c r="C184" s="61"/>
      <c r="D184" s="204" t="s">
        <v>153</v>
      </c>
      <c r="E184" s="61"/>
      <c r="F184" s="224" t="s">
        <v>523</v>
      </c>
      <c r="G184" s="61"/>
      <c r="H184" s="61"/>
      <c r="I184" s="161"/>
      <c r="J184" s="61"/>
      <c r="K184" s="61"/>
      <c r="L184" s="59"/>
      <c r="M184" s="225"/>
      <c r="N184" s="40"/>
      <c r="O184" s="40"/>
      <c r="P184" s="40"/>
      <c r="Q184" s="40"/>
      <c r="R184" s="40"/>
      <c r="S184" s="40"/>
      <c r="T184" s="76"/>
      <c r="AT184" s="22" t="s">
        <v>153</v>
      </c>
      <c r="AU184" s="22" t="s">
        <v>85</v>
      </c>
    </row>
    <row r="185" spans="2:65" s="11" customFormat="1" ht="13.5">
      <c r="B185" s="202"/>
      <c r="C185" s="203"/>
      <c r="D185" s="204" t="s">
        <v>135</v>
      </c>
      <c r="E185" s="205" t="s">
        <v>22</v>
      </c>
      <c r="F185" s="206" t="s">
        <v>524</v>
      </c>
      <c r="G185" s="203"/>
      <c r="H185" s="207">
        <v>2.52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135</v>
      </c>
      <c r="AU185" s="213" t="s">
        <v>85</v>
      </c>
      <c r="AV185" s="11" t="s">
        <v>85</v>
      </c>
      <c r="AW185" s="11" t="s">
        <v>40</v>
      </c>
      <c r="AX185" s="11" t="s">
        <v>76</v>
      </c>
      <c r="AY185" s="213" t="s">
        <v>125</v>
      </c>
    </row>
    <row r="186" spans="2:65" s="11" customFormat="1" ht="13.5">
      <c r="B186" s="202"/>
      <c r="C186" s="203"/>
      <c r="D186" s="204" t="s">
        <v>135</v>
      </c>
      <c r="E186" s="205" t="s">
        <v>22</v>
      </c>
      <c r="F186" s="206" t="s">
        <v>525</v>
      </c>
      <c r="G186" s="203"/>
      <c r="H186" s="207">
        <v>19.2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135</v>
      </c>
      <c r="AU186" s="213" t="s">
        <v>85</v>
      </c>
      <c r="AV186" s="11" t="s">
        <v>85</v>
      </c>
      <c r="AW186" s="11" t="s">
        <v>40</v>
      </c>
      <c r="AX186" s="11" t="s">
        <v>76</v>
      </c>
      <c r="AY186" s="213" t="s">
        <v>125</v>
      </c>
    </row>
    <row r="187" spans="2:65" s="12" customFormat="1" ht="13.5">
      <c r="B187" s="226"/>
      <c r="C187" s="227"/>
      <c r="D187" s="204" t="s">
        <v>135</v>
      </c>
      <c r="E187" s="228" t="s">
        <v>22</v>
      </c>
      <c r="F187" s="229" t="s">
        <v>212</v>
      </c>
      <c r="G187" s="227"/>
      <c r="H187" s="230">
        <v>21.72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135</v>
      </c>
      <c r="AU187" s="236" t="s">
        <v>85</v>
      </c>
      <c r="AV187" s="12" t="s">
        <v>133</v>
      </c>
      <c r="AW187" s="12" t="s">
        <v>40</v>
      </c>
      <c r="AX187" s="12" t="s">
        <v>24</v>
      </c>
      <c r="AY187" s="236" t="s">
        <v>125</v>
      </c>
    </row>
    <row r="188" spans="2:65" s="10" customFormat="1" ht="29.85" customHeight="1">
      <c r="B188" s="174"/>
      <c r="C188" s="175"/>
      <c r="D188" s="176" t="s">
        <v>75</v>
      </c>
      <c r="E188" s="188" t="s">
        <v>126</v>
      </c>
      <c r="F188" s="188" t="s">
        <v>127</v>
      </c>
      <c r="G188" s="175"/>
      <c r="H188" s="175"/>
      <c r="I188" s="178"/>
      <c r="J188" s="189">
        <f>BK188</f>
        <v>0</v>
      </c>
      <c r="K188" s="175"/>
      <c r="L188" s="180"/>
      <c r="M188" s="181"/>
      <c r="N188" s="182"/>
      <c r="O188" s="182"/>
      <c r="P188" s="183">
        <f>SUM(P189:P208)</f>
        <v>0</v>
      </c>
      <c r="Q188" s="182"/>
      <c r="R188" s="183">
        <f>SUM(R189:R208)</f>
        <v>26.192530550000001</v>
      </c>
      <c r="S188" s="182"/>
      <c r="T188" s="184">
        <f>SUM(T189:T208)</f>
        <v>13.446000000000002</v>
      </c>
      <c r="AR188" s="185" t="s">
        <v>24</v>
      </c>
      <c r="AT188" s="186" t="s">
        <v>75</v>
      </c>
      <c r="AU188" s="186" t="s">
        <v>24</v>
      </c>
      <c r="AY188" s="185" t="s">
        <v>125</v>
      </c>
      <c r="BK188" s="187">
        <f>SUM(BK189:BK208)</f>
        <v>0</v>
      </c>
    </row>
    <row r="189" spans="2:65" s="1" customFormat="1" ht="16.5" customHeight="1">
      <c r="B189" s="39"/>
      <c r="C189" s="190" t="s">
        <v>283</v>
      </c>
      <c r="D189" s="190" t="s">
        <v>128</v>
      </c>
      <c r="E189" s="191" t="s">
        <v>526</v>
      </c>
      <c r="F189" s="192" t="s">
        <v>527</v>
      </c>
      <c r="G189" s="193" t="s">
        <v>151</v>
      </c>
      <c r="H189" s="194">
        <v>79</v>
      </c>
      <c r="I189" s="195"/>
      <c r="J189" s="196">
        <f>ROUND(I189*H189,2)</f>
        <v>0</v>
      </c>
      <c r="K189" s="192" t="s">
        <v>373</v>
      </c>
      <c r="L189" s="59"/>
      <c r="M189" s="197" t="s">
        <v>22</v>
      </c>
      <c r="N189" s="198" t="s">
        <v>47</v>
      </c>
      <c r="O189" s="40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AR189" s="22" t="s">
        <v>133</v>
      </c>
      <c r="AT189" s="22" t="s">
        <v>128</v>
      </c>
      <c r="AU189" s="22" t="s">
        <v>85</v>
      </c>
      <c r="AY189" s="22" t="s">
        <v>125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24</v>
      </c>
      <c r="BK189" s="201">
        <f>ROUND(I189*H189,2)</f>
        <v>0</v>
      </c>
      <c r="BL189" s="22" t="s">
        <v>133</v>
      </c>
      <c r="BM189" s="22" t="s">
        <v>528</v>
      </c>
    </row>
    <row r="190" spans="2:65" s="11" customFormat="1" ht="13.5">
      <c r="B190" s="202"/>
      <c r="C190" s="203"/>
      <c r="D190" s="204" t="s">
        <v>135</v>
      </c>
      <c r="E190" s="205" t="s">
        <v>22</v>
      </c>
      <c r="F190" s="206" t="s">
        <v>529</v>
      </c>
      <c r="G190" s="203"/>
      <c r="H190" s="207">
        <v>79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135</v>
      </c>
      <c r="AU190" s="213" t="s">
        <v>85</v>
      </c>
      <c r="AV190" s="11" t="s">
        <v>85</v>
      </c>
      <c r="AW190" s="11" t="s">
        <v>40</v>
      </c>
      <c r="AX190" s="11" t="s">
        <v>24</v>
      </c>
      <c r="AY190" s="213" t="s">
        <v>125</v>
      </c>
    </row>
    <row r="191" spans="2:65" s="1" customFormat="1" ht="16.5" customHeight="1">
      <c r="B191" s="39"/>
      <c r="C191" s="214" t="s">
        <v>288</v>
      </c>
      <c r="D191" s="214" t="s">
        <v>137</v>
      </c>
      <c r="E191" s="215" t="s">
        <v>530</v>
      </c>
      <c r="F191" s="216" t="s">
        <v>531</v>
      </c>
      <c r="G191" s="217" t="s">
        <v>197</v>
      </c>
      <c r="H191" s="218">
        <v>12.131</v>
      </c>
      <c r="I191" s="219"/>
      <c r="J191" s="220">
        <f>ROUND(I191*H191,2)</f>
        <v>0</v>
      </c>
      <c r="K191" s="216" t="s">
        <v>373</v>
      </c>
      <c r="L191" s="221"/>
      <c r="M191" s="222" t="s">
        <v>22</v>
      </c>
      <c r="N191" s="223" t="s">
        <v>47</v>
      </c>
      <c r="O191" s="40"/>
      <c r="P191" s="199">
        <f>O191*H191</f>
        <v>0</v>
      </c>
      <c r="Q191" s="199">
        <v>0.81499999999999995</v>
      </c>
      <c r="R191" s="199">
        <f>Q191*H191</f>
        <v>9.8867649999999987</v>
      </c>
      <c r="S191" s="199">
        <v>0</v>
      </c>
      <c r="T191" s="200">
        <f>S191*H191</f>
        <v>0</v>
      </c>
      <c r="AR191" s="22" t="s">
        <v>141</v>
      </c>
      <c r="AT191" s="22" t="s">
        <v>137</v>
      </c>
      <c r="AU191" s="22" t="s">
        <v>85</v>
      </c>
      <c r="AY191" s="22" t="s">
        <v>125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22" t="s">
        <v>24</v>
      </c>
      <c r="BK191" s="201">
        <f>ROUND(I191*H191,2)</f>
        <v>0</v>
      </c>
      <c r="BL191" s="22" t="s">
        <v>133</v>
      </c>
      <c r="BM191" s="22" t="s">
        <v>532</v>
      </c>
    </row>
    <row r="192" spans="2:65" s="1" customFormat="1" ht="27">
      <c r="B192" s="39"/>
      <c r="C192" s="61"/>
      <c r="D192" s="204" t="s">
        <v>153</v>
      </c>
      <c r="E192" s="61"/>
      <c r="F192" s="224" t="s">
        <v>533</v>
      </c>
      <c r="G192" s="61"/>
      <c r="H192" s="61"/>
      <c r="I192" s="161"/>
      <c r="J192" s="61"/>
      <c r="K192" s="61"/>
      <c r="L192" s="59"/>
      <c r="M192" s="225"/>
      <c r="N192" s="40"/>
      <c r="O192" s="40"/>
      <c r="P192" s="40"/>
      <c r="Q192" s="40"/>
      <c r="R192" s="40"/>
      <c r="S192" s="40"/>
      <c r="T192" s="76"/>
      <c r="AT192" s="22" t="s">
        <v>153</v>
      </c>
      <c r="AU192" s="22" t="s">
        <v>85</v>
      </c>
    </row>
    <row r="193" spans="2:65" s="11" customFormat="1" ht="13.5">
      <c r="B193" s="202"/>
      <c r="C193" s="203"/>
      <c r="D193" s="204" t="s">
        <v>135</v>
      </c>
      <c r="E193" s="205" t="s">
        <v>22</v>
      </c>
      <c r="F193" s="206" t="s">
        <v>534</v>
      </c>
      <c r="G193" s="203"/>
      <c r="H193" s="207">
        <v>12.131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135</v>
      </c>
      <c r="AU193" s="213" t="s">
        <v>85</v>
      </c>
      <c r="AV193" s="11" t="s">
        <v>85</v>
      </c>
      <c r="AW193" s="11" t="s">
        <v>40</v>
      </c>
      <c r="AX193" s="11" t="s">
        <v>24</v>
      </c>
      <c r="AY193" s="213" t="s">
        <v>125</v>
      </c>
    </row>
    <row r="194" spans="2:65" s="1" customFormat="1" ht="16.5" customHeight="1">
      <c r="B194" s="39"/>
      <c r="C194" s="190" t="s">
        <v>292</v>
      </c>
      <c r="D194" s="190" t="s">
        <v>128</v>
      </c>
      <c r="E194" s="191" t="s">
        <v>535</v>
      </c>
      <c r="F194" s="192" t="s">
        <v>536</v>
      </c>
      <c r="G194" s="193" t="s">
        <v>151</v>
      </c>
      <c r="H194" s="194">
        <v>79</v>
      </c>
      <c r="I194" s="195"/>
      <c r="J194" s="196">
        <f>ROUND(I194*H194,2)</f>
        <v>0</v>
      </c>
      <c r="K194" s="192" t="s">
        <v>373</v>
      </c>
      <c r="L194" s="59"/>
      <c r="M194" s="197" t="s">
        <v>22</v>
      </c>
      <c r="N194" s="198" t="s">
        <v>47</v>
      </c>
      <c r="O194" s="40"/>
      <c r="P194" s="199">
        <f>O194*H194</f>
        <v>0</v>
      </c>
      <c r="Q194" s="199">
        <v>5.8299999999999997E-4</v>
      </c>
      <c r="R194" s="199">
        <f>Q194*H194</f>
        <v>4.6057000000000001E-2</v>
      </c>
      <c r="S194" s="199">
        <v>0.16600000000000001</v>
      </c>
      <c r="T194" s="200">
        <f>S194*H194</f>
        <v>13.114000000000001</v>
      </c>
      <c r="AR194" s="22" t="s">
        <v>133</v>
      </c>
      <c r="AT194" s="22" t="s">
        <v>128</v>
      </c>
      <c r="AU194" s="22" t="s">
        <v>85</v>
      </c>
      <c r="AY194" s="22" t="s">
        <v>125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22" t="s">
        <v>24</v>
      </c>
      <c r="BK194" s="201">
        <f>ROUND(I194*H194,2)</f>
        <v>0</v>
      </c>
      <c r="BL194" s="22" t="s">
        <v>133</v>
      </c>
      <c r="BM194" s="22" t="s">
        <v>537</v>
      </c>
    </row>
    <row r="195" spans="2:65" s="11" customFormat="1" ht="13.5">
      <c r="B195" s="202"/>
      <c r="C195" s="203"/>
      <c r="D195" s="204" t="s">
        <v>135</v>
      </c>
      <c r="E195" s="205" t="s">
        <v>22</v>
      </c>
      <c r="F195" s="206" t="s">
        <v>529</v>
      </c>
      <c r="G195" s="203"/>
      <c r="H195" s="207">
        <v>79</v>
      </c>
      <c r="I195" s="208"/>
      <c r="J195" s="203"/>
      <c r="K195" s="203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135</v>
      </c>
      <c r="AU195" s="213" t="s">
        <v>85</v>
      </c>
      <c r="AV195" s="11" t="s">
        <v>85</v>
      </c>
      <c r="AW195" s="11" t="s">
        <v>40</v>
      </c>
      <c r="AX195" s="11" t="s">
        <v>24</v>
      </c>
      <c r="AY195" s="213" t="s">
        <v>125</v>
      </c>
    </row>
    <row r="196" spans="2:65" s="1" customFormat="1" ht="25.5" customHeight="1">
      <c r="B196" s="39"/>
      <c r="C196" s="190" t="s">
        <v>298</v>
      </c>
      <c r="D196" s="190" t="s">
        <v>128</v>
      </c>
      <c r="E196" s="191" t="s">
        <v>538</v>
      </c>
      <c r="F196" s="192" t="s">
        <v>539</v>
      </c>
      <c r="G196" s="193" t="s">
        <v>151</v>
      </c>
      <c r="H196" s="194">
        <v>79</v>
      </c>
      <c r="I196" s="195"/>
      <c r="J196" s="196">
        <f>ROUND(I196*H196,2)</f>
        <v>0</v>
      </c>
      <c r="K196" s="192" t="s">
        <v>373</v>
      </c>
      <c r="L196" s="59"/>
      <c r="M196" s="197" t="s">
        <v>22</v>
      </c>
      <c r="N196" s="198" t="s">
        <v>47</v>
      </c>
      <c r="O196" s="40"/>
      <c r="P196" s="199">
        <f>O196*H196</f>
        <v>0</v>
      </c>
      <c r="Q196" s="199">
        <v>2.1120000000000002E-3</v>
      </c>
      <c r="R196" s="199">
        <f>Q196*H196</f>
        <v>0.16684800000000002</v>
      </c>
      <c r="S196" s="199">
        <v>0</v>
      </c>
      <c r="T196" s="200">
        <f>S196*H196</f>
        <v>0</v>
      </c>
      <c r="AR196" s="22" t="s">
        <v>133</v>
      </c>
      <c r="AT196" s="22" t="s">
        <v>128</v>
      </c>
      <c r="AU196" s="22" t="s">
        <v>85</v>
      </c>
      <c r="AY196" s="22" t="s">
        <v>125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2" t="s">
        <v>24</v>
      </c>
      <c r="BK196" s="201">
        <f>ROUND(I196*H196,2)</f>
        <v>0</v>
      </c>
      <c r="BL196" s="22" t="s">
        <v>133</v>
      </c>
      <c r="BM196" s="22" t="s">
        <v>540</v>
      </c>
    </row>
    <row r="197" spans="2:65" s="11" customFormat="1" ht="13.5">
      <c r="B197" s="202"/>
      <c r="C197" s="203"/>
      <c r="D197" s="204" t="s">
        <v>135</v>
      </c>
      <c r="E197" s="205" t="s">
        <v>22</v>
      </c>
      <c r="F197" s="206" t="s">
        <v>529</v>
      </c>
      <c r="G197" s="203"/>
      <c r="H197" s="207">
        <v>79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135</v>
      </c>
      <c r="AU197" s="213" t="s">
        <v>85</v>
      </c>
      <c r="AV197" s="11" t="s">
        <v>85</v>
      </c>
      <c r="AW197" s="11" t="s">
        <v>40</v>
      </c>
      <c r="AX197" s="11" t="s">
        <v>24</v>
      </c>
      <c r="AY197" s="213" t="s">
        <v>125</v>
      </c>
    </row>
    <row r="198" spans="2:65" s="1" customFormat="1" ht="25.5" customHeight="1">
      <c r="B198" s="39"/>
      <c r="C198" s="190" t="s">
        <v>304</v>
      </c>
      <c r="D198" s="190" t="s">
        <v>128</v>
      </c>
      <c r="E198" s="191" t="s">
        <v>541</v>
      </c>
      <c r="F198" s="192" t="s">
        <v>542</v>
      </c>
      <c r="G198" s="193" t="s">
        <v>151</v>
      </c>
      <c r="H198" s="194">
        <v>79</v>
      </c>
      <c r="I198" s="195"/>
      <c r="J198" s="196">
        <f>ROUND(I198*H198,2)</f>
        <v>0</v>
      </c>
      <c r="K198" s="192" t="s">
        <v>373</v>
      </c>
      <c r="L198" s="59"/>
      <c r="M198" s="197" t="s">
        <v>22</v>
      </c>
      <c r="N198" s="198" t="s">
        <v>47</v>
      </c>
      <c r="O198" s="40"/>
      <c r="P198" s="199">
        <f>O198*H198</f>
        <v>0</v>
      </c>
      <c r="Q198" s="199">
        <v>2.6556499999999999E-3</v>
      </c>
      <c r="R198" s="199">
        <f>Q198*H198</f>
        <v>0.20979634999999999</v>
      </c>
      <c r="S198" s="199">
        <v>0</v>
      </c>
      <c r="T198" s="200">
        <f>S198*H198</f>
        <v>0</v>
      </c>
      <c r="AR198" s="22" t="s">
        <v>133</v>
      </c>
      <c r="AT198" s="22" t="s">
        <v>128</v>
      </c>
      <c r="AU198" s="22" t="s">
        <v>85</v>
      </c>
      <c r="AY198" s="22" t="s">
        <v>125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22" t="s">
        <v>24</v>
      </c>
      <c r="BK198" s="201">
        <f>ROUND(I198*H198,2)</f>
        <v>0</v>
      </c>
      <c r="BL198" s="22" t="s">
        <v>133</v>
      </c>
      <c r="BM198" s="22" t="s">
        <v>543</v>
      </c>
    </row>
    <row r="199" spans="2:65" s="11" customFormat="1" ht="13.5">
      <c r="B199" s="202"/>
      <c r="C199" s="203"/>
      <c r="D199" s="204" t="s">
        <v>135</v>
      </c>
      <c r="E199" s="205" t="s">
        <v>22</v>
      </c>
      <c r="F199" s="206" t="s">
        <v>529</v>
      </c>
      <c r="G199" s="203"/>
      <c r="H199" s="207">
        <v>79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135</v>
      </c>
      <c r="AU199" s="213" t="s">
        <v>85</v>
      </c>
      <c r="AV199" s="11" t="s">
        <v>85</v>
      </c>
      <c r="AW199" s="11" t="s">
        <v>40</v>
      </c>
      <c r="AX199" s="11" t="s">
        <v>24</v>
      </c>
      <c r="AY199" s="213" t="s">
        <v>125</v>
      </c>
    </row>
    <row r="200" spans="2:65" s="1" customFormat="1" ht="16.5" customHeight="1">
      <c r="B200" s="39"/>
      <c r="C200" s="190" t="s">
        <v>306</v>
      </c>
      <c r="D200" s="190" t="s">
        <v>128</v>
      </c>
      <c r="E200" s="191" t="s">
        <v>544</v>
      </c>
      <c r="F200" s="192" t="s">
        <v>545</v>
      </c>
      <c r="G200" s="193" t="s">
        <v>151</v>
      </c>
      <c r="H200" s="194">
        <v>2</v>
      </c>
      <c r="I200" s="195"/>
      <c r="J200" s="196">
        <f>ROUND(I200*H200,2)</f>
        <v>0</v>
      </c>
      <c r="K200" s="192" t="s">
        <v>373</v>
      </c>
      <c r="L200" s="59"/>
      <c r="M200" s="197" t="s">
        <v>22</v>
      </c>
      <c r="N200" s="198" t="s">
        <v>47</v>
      </c>
      <c r="O200" s="40"/>
      <c r="P200" s="199">
        <f>O200*H200</f>
        <v>0</v>
      </c>
      <c r="Q200" s="199">
        <v>2.124E-3</v>
      </c>
      <c r="R200" s="199">
        <f>Q200*H200</f>
        <v>4.248E-3</v>
      </c>
      <c r="S200" s="199">
        <v>0</v>
      </c>
      <c r="T200" s="200">
        <f>S200*H200</f>
        <v>0</v>
      </c>
      <c r="AR200" s="22" t="s">
        <v>133</v>
      </c>
      <c r="AT200" s="22" t="s">
        <v>128</v>
      </c>
      <c r="AU200" s="22" t="s">
        <v>85</v>
      </c>
      <c r="AY200" s="22" t="s">
        <v>125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22" t="s">
        <v>24</v>
      </c>
      <c r="BK200" s="201">
        <f>ROUND(I200*H200,2)</f>
        <v>0</v>
      </c>
      <c r="BL200" s="22" t="s">
        <v>133</v>
      </c>
      <c r="BM200" s="22" t="s">
        <v>546</v>
      </c>
    </row>
    <row r="201" spans="2:65" s="11" customFormat="1" ht="13.5">
      <c r="B201" s="202"/>
      <c r="C201" s="203"/>
      <c r="D201" s="204" t="s">
        <v>135</v>
      </c>
      <c r="E201" s="205" t="s">
        <v>22</v>
      </c>
      <c r="F201" s="206" t="s">
        <v>547</v>
      </c>
      <c r="G201" s="203"/>
      <c r="H201" s="207">
        <v>2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135</v>
      </c>
      <c r="AU201" s="213" t="s">
        <v>85</v>
      </c>
      <c r="AV201" s="11" t="s">
        <v>85</v>
      </c>
      <c r="AW201" s="11" t="s">
        <v>40</v>
      </c>
      <c r="AX201" s="11" t="s">
        <v>24</v>
      </c>
      <c r="AY201" s="213" t="s">
        <v>125</v>
      </c>
    </row>
    <row r="202" spans="2:65" s="1" customFormat="1" ht="16.5" customHeight="1">
      <c r="B202" s="39"/>
      <c r="C202" s="190" t="s">
        <v>313</v>
      </c>
      <c r="D202" s="190" t="s">
        <v>128</v>
      </c>
      <c r="E202" s="191" t="s">
        <v>548</v>
      </c>
      <c r="F202" s="192" t="s">
        <v>549</v>
      </c>
      <c r="G202" s="193" t="s">
        <v>151</v>
      </c>
      <c r="H202" s="194">
        <v>2</v>
      </c>
      <c r="I202" s="195"/>
      <c r="J202" s="196">
        <f>ROUND(I202*H202,2)</f>
        <v>0</v>
      </c>
      <c r="K202" s="192" t="s">
        <v>373</v>
      </c>
      <c r="L202" s="59"/>
      <c r="M202" s="197" t="s">
        <v>22</v>
      </c>
      <c r="N202" s="198" t="s">
        <v>47</v>
      </c>
      <c r="O202" s="40"/>
      <c r="P202" s="199">
        <f>O202*H202</f>
        <v>0</v>
      </c>
      <c r="Q202" s="199">
        <v>4.7451000000000004E-3</v>
      </c>
      <c r="R202" s="199">
        <f>Q202*H202</f>
        <v>9.4902000000000007E-3</v>
      </c>
      <c r="S202" s="199">
        <v>0</v>
      </c>
      <c r="T202" s="200">
        <f>S202*H202</f>
        <v>0</v>
      </c>
      <c r="AR202" s="22" t="s">
        <v>133</v>
      </c>
      <c r="AT202" s="22" t="s">
        <v>128</v>
      </c>
      <c r="AU202" s="22" t="s">
        <v>85</v>
      </c>
      <c r="AY202" s="22" t="s">
        <v>125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24</v>
      </c>
      <c r="BK202" s="201">
        <f>ROUND(I202*H202,2)</f>
        <v>0</v>
      </c>
      <c r="BL202" s="22" t="s">
        <v>133</v>
      </c>
      <c r="BM202" s="22" t="s">
        <v>550</v>
      </c>
    </row>
    <row r="203" spans="2:65" s="11" customFormat="1" ht="13.5">
      <c r="B203" s="202"/>
      <c r="C203" s="203"/>
      <c r="D203" s="204" t="s">
        <v>135</v>
      </c>
      <c r="E203" s="205" t="s">
        <v>22</v>
      </c>
      <c r="F203" s="206" t="s">
        <v>547</v>
      </c>
      <c r="G203" s="203"/>
      <c r="H203" s="207">
        <v>2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135</v>
      </c>
      <c r="AU203" s="213" t="s">
        <v>85</v>
      </c>
      <c r="AV203" s="11" t="s">
        <v>85</v>
      </c>
      <c r="AW203" s="11" t="s">
        <v>40</v>
      </c>
      <c r="AX203" s="11" t="s">
        <v>24</v>
      </c>
      <c r="AY203" s="213" t="s">
        <v>125</v>
      </c>
    </row>
    <row r="204" spans="2:65" s="1" customFormat="1" ht="16.5" customHeight="1">
      <c r="B204" s="39"/>
      <c r="C204" s="190" t="s">
        <v>316</v>
      </c>
      <c r="D204" s="190" t="s">
        <v>128</v>
      </c>
      <c r="E204" s="191" t="s">
        <v>551</v>
      </c>
      <c r="F204" s="192" t="s">
        <v>552</v>
      </c>
      <c r="G204" s="193" t="s">
        <v>151</v>
      </c>
      <c r="H204" s="194">
        <v>2</v>
      </c>
      <c r="I204" s="195"/>
      <c r="J204" s="196">
        <f>ROUND(I204*H204,2)</f>
        <v>0</v>
      </c>
      <c r="K204" s="192" t="s">
        <v>373</v>
      </c>
      <c r="L204" s="59"/>
      <c r="M204" s="197" t="s">
        <v>22</v>
      </c>
      <c r="N204" s="198" t="s">
        <v>47</v>
      </c>
      <c r="O204" s="40"/>
      <c r="P204" s="199">
        <f>O204*H204</f>
        <v>0</v>
      </c>
      <c r="Q204" s="199">
        <v>5.8299999999999997E-4</v>
      </c>
      <c r="R204" s="199">
        <f>Q204*H204</f>
        <v>1.1659999999999999E-3</v>
      </c>
      <c r="S204" s="199">
        <v>0.16600000000000001</v>
      </c>
      <c r="T204" s="200">
        <f>S204*H204</f>
        <v>0.33200000000000002</v>
      </c>
      <c r="AR204" s="22" t="s">
        <v>133</v>
      </c>
      <c r="AT204" s="22" t="s">
        <v>128</v>
      </c>
      <c r="AU204" s="22" t="s">
        <v>85</v>
      </c>
      <c r="AY204" s="22" t="s">
        <v>125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22" t="s">
        <v>24</v>
      </c>
      <c r="BK204" s="201">
        <f>ROUND(I204*H204,2)</f>
        <v>0</v>
      </c>
      <c r="BL204" s="22" t="s">
        <v>133</v>
      </c>
      <c r="BM204" s="22" t="s">
        <v>553</v>
      </c>
    </row>
    <row r="205" spans="2:65" s="11" customFormat="1" ht="13.5">
      <c r="B205" s="202"/>
      <c r="C205" s="203"/>
      <c r="D205" s="204" t="s">
        <v>135</v>
      </c>
      <c r="E205" s="205" t="s">
        <v>22</v>
      </c>
      <c r="F205" s="206" t="s">
        <v>547</v>
      </c>
      <c r="G205" s="203"/>
      <c r="H205" s="207">
        <v>2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135</v>
      </c>
      <c r="AU205" s="213" t="s">
        <v>85</v>
      </c>
      <c r="AV205" s="11" t="s">
        <v>85</v>
      </c>
      <c r="AW205" s="11" t="s">
        <v>40</v>
      </c>
      <c r="AX205" s="11" t="s">
        <v>24</v>
      </c>
      <c r="AY205" s="213" t="s">
        <v>125</v>
      </c>
    </row>
    <row r="206" spans="2:65" s="1" customFormat="1" ht="16.5" customHeight="1">
      <c r="B206" s="39"/>
      <c r="C206" s="190" t="s">
        <v>320</v>
      </c>
      <c r="D206" s="190" t="s">
        <v>128</v>
      </c>
      <c r="E206" s="191" t="s">
        <v>554</v>
      </c>
      <c r="F206" s="192" t="s">
        <v>555</v>
      </c>
      <c r="G206" s="193" t="s">
        <v>131</v>
      </c>
      <c r="H206" s="194">
        <v>78.400000000000006</v>
      </c>
      <c r="I206" s="195"/>
      <c r="J206" s="196">
        <f>ROUND(I206*H206,2)</f>
        <v>0</v>
      </c>
      <c r="K206" s="192" t="s">
        <v>373</v>
      </c>
      <c r="L206" s="59"/>
      <c r="M206" s="197" t="s">
        <v>22</v>
      </c>
      <c r="N206" s="198" t="s">
        <v>47</v>
      </c>
      <c r="O206" s="40"/>
      <c r="P206" s="199">
        <f>O206*H206</f>
        <v>0</v>
      </c>
      <c r="Q206" s="199">
        <v>0.2024</v>
      </c>
      <c r="R206" s="199">
        <f>Q206*H206</f>
        <v>15.868160000000001</v>
      </c>
      <c r="S206" s="199">
        <v>0</v>
      </c>
      <c r="T206" s="200">
        <f>S206*H206</f>
        <v>0</v>
      </c>
      <c r="AR206" s="22" t="s">
        <v>133</v>
      </c>
      <c r="AT206" s="22" t="s">
        <v>128</v>
      </c>
      <c r="AU206" s="22" t="s">
        <v>85</v>
      </c>
      <c r="AY206" s="22" t="s">
        <v>125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24</v>
      </c>
      <c r="BK206" s="201">
        <f>ROUND(I206*H206,2)</f>
        <v>0</v>
      </c>
      <c r="BL206" s="22" t="s">
        <v>133</v>
      </c>
      <c r="BM206" s="22" t="s">
        <v>556</v>
      </c>
    </row>
    <row r="207" spans="2:65" s="1" customFormat="1" ht="40.5">
      <c r="B207" s="39"/>
      <c r="C207" s="61"/>
      <c r="D207" s="204" t="s">
        <v>153</v>
      </c>
      <c r="E207" s="61"/>
      <c r="F207" s="224" t="s">
        <v>557</v>
      </c>
      <c r="G207" s="61"/>
      <c r="H207" s="61"/>
      <c r="I207" s="161"/>
      <c r="J207" s="61"/>
      <c r="K207" s="61"/>
      <c r="L207" s="59"/>
      <c r="M207" s="225"/>
      <c r="N207" s="40"/>
      <c r="O207" s="40"/>
      <c r="P207" s="40"/>
      <c r="Q207" s="40"/>
      <c r="R207" s="40"/>
      <c r="S207" s="40"/>
      <c r="T207" s="76"/>
      <c r="AT207" s="22" t="s">
        <v>153</v>
      </c>
      <c r="AU207" s="22" t="s">
        <v>85</v>
      </c>
    </row>
    <row r="208" spans="2:65" s="11" customFormat="1" ht="13.5">
      <c r="B208" s="202"/>
      <c r="C208" s="203"/>
      <c r="D208" s="204" t="s">
        <v>135</v>
      </c>
      <c r="E208" s="205" t="s">
        <v>22</v>
      </c>
      <c r="F208" s="206" t="s">
        <v>558</v>
      </c>
      <c r="G208" s="203"/>
      <c r="H208" s="207">
        <v>78.400000000000006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135</v>
      </c>
      <c r="AU208" s="213" t="s">
        <v>85</v>
      </c>
      <c r="AV208" s="11" t="s">
        <v>85</v>
      </c>
      <c r="AW208" s="11" t="s">
        <v>40</v>
      </c>
      <c r="AX208" s="11" t="s">
        <v>24</v>
      </c>
      <c r="AY208" s="213" t="s">
        <v>125</v>
      </c>
    </row>
    <row r="209" spans="2:65" s="10" customFormat="1" ht="29.85" customHeight="1">
      <c r="B209" s="174"/>
      <c r="C209" s="175"/>
      <c r="D209" s="176" t="s">
        <v>75</v>
      </c>
      <c r="E209" s="188" t="s">
        <v>158</v>
      </c>
      <c r="F209" s="188" t="s">
        <v>559</v>
      </c>
      <c r="G209" s="175"/>
      <c r="H209" s="175"/>
      <c r="I209" s="178"/>
      <c r="J209" s="189">
        <f>BK209</f>
        <v>0</v>
      </c>
      <c r="K209" s="175"/>
      <c r="L209" s="180"/>
      <c r="M209" s="181"/>
      <c r="N209" s="182"/>
      <c r="O209" s="182"/>
      <c r="P209" s="183">
        <f>SUM(P210:P224)</f>
        <v>0</v>
      </c>
      <c r="Q209" s="182"/>
      <c r="R209" s="183">
        <f>SUM(R210:R224)</f>
        <v>136.24646399999997</v>
      </c>
      <c r="S209" s="182"/>
      <c r="T209" s="184">
        <f>SUM(T210:T224)</f>
        <v>155.863968</v>
      </c>
      <c r="AR209" s="185" t="s">
        <v>24</v>
      </c>
      <c r="AT209" s="186" t="s">
        <v>75</v>
      </c>
      <c r="AU209" s="186" t="s">
        <v>24</v>
      </c>
      <c r="AY209" s="185" t="s">
        <v>125</v>
      </c>
      <c r="BK209" s="187">
        <f>SUM(BK210:BK224)</f>
        <v>0</v>
      </c>
    </row>
    <row r="210" spans="2:65" s="1" customFormat="1" ht="38.25" customHeight="1">
      <c r="B210" s="39"/>
      <c r="C210" s="190" t="s">
        <v>325</v>
      </c>
      <c r="D210" s="190" t="s">
        <v>128</v>
      </c>
      <c r="E210" s="191" t="s">
        <v>560</v>
      </c>
      <c r="F210" s="192" t="s">
        <v>561</v>
      </c>
      <c r="G210" s="193" t="s">
        <v>131</v>
      </c>
      <c r="H210" s="194">
        <v>1799</v>
      </c>
      <c r="I210" s="195"/>
      <c r="J210" s="196">
        <f>ROUND(I210*H210,2)</f>
        <v>0</v>
      </c>
      <c r="K210" s="192" t="s">
        <v>373</v>
      </c>
      <c r="L210" s="59"/>
      <c r="M210" s="197" t="s">
        <v>22</v>
      </c>
      <c r="N210" s="198" t="s">
        <v>47</v>
      </c>
      <c r="O210" s="40"/>
      <c r="P210" s="199">
        <f>O210*H210</f>
        <v>0</v>
      </c>
      <c r="Q210" s="199">
        <v>6.5699999999999995E-2</v>
      </c>
      <c r="R210" s="199">
        <f>Q210*H210</f>
        <v>118.19429999999998</v>
      </c>
      <c r="S210" s="199">
        <v>7.4999999999999997E-2</v>
      </c>
      <c r="T210" s="200">
        <f>S210*H210</f>
        <v>134.92499999999998</v>
      </c>
      <c r="AR210" s="22" t="s">
        <v>133</v>
      </c>
      <c r="AT210" s="22" t="s">
        <v>128</v>
      </c>
      <c r="AU210" s="22" t="s">
        <v>85</v>
      </c>
      <c r="AY210" s="22" t="s">
        <v>125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22" t="s">
        <v>24</v>
      </c>
      <c r="BK210" s="201">
        <f>ROUND(I210*H210,2)</f>
        <v>0</v>
      </c>
      <c r="BL210" s="22" t="s">
        <v>133</v>
      </c>
      <c r="BM210" s="22" t="s">
        <v>562</v>
      </c>
    </row>
    <row r="211" spans="2:65" s="11" customFormat="1" ht="13.5">
      <c r="B211" s="202"/>
      <c r="C211" s="203"/>
      <c r="D211" s="204" t="s">
        <v>135</v>
      </c>
      <c r="E211" s="205" t="s">
        <v>22</v>
      </c>
      <c r="F211" s="206" t="s">
        <v>563</v>
      </c>
      <c r="G211" s="203"/>
      <c r="H211" s="207">
        <v>1799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135</v>
      </c>
      <c r="AU211" s="213" t="s">
        <v>85</v>
      </c>
      <c r="AV211" s="11" t="s">
        <v>85</v>
      </c>
      <c r="AW211" s="11" t="s">
        <v>40</v>
      </c>
      <c r="AX211" s="11" t="s">
        <v>24</v>
      </c>
      <c r="AY211" s="213" t="s">
        <v>125</v>
      </c>
    </row>
    <row r="212" spans="2:65" s="1" customFormat="1" ht="25.5" customHeight="1">
      <c r="B212" s="39"/>
      <c r="C212" s="190" t="s">
        <v>330</v>
      </c>
      <c r="D212" s="190" t="s">
        <v>128</v>
      </c>
      <c r="E212" s="191" t="s">
        <v>564</v>
      </c>
      <c r="F212" s="192" t="s">
        <v>565</v>
      </c>
      <c r="G212" s="193" t="s">
        <v>131</v>
      </c>
      <c r="H212" s="194">
        <v>324</v>
      </c>
      <c r="I212" s="195"/>
      <c r="J212" s="196">
        <f>ROUND(I212*H212,2)</f>
        <v>0</v>
      </c>
      <c r="K212" s="192" t="s">
        <v>373</v>
      </c>
      <c r="L212" s="59"/>
      <c r="M212" s="197" t="s">
        <v>22</v>
      </c>
      <c r="N212" s="198" t="s">
        <v>47</v>
      </c>
      <c r="O212" s="40"/>
      <c r="P212" s="199">
        <f>O212*H212</f>
        <v>0</v>
      </c>
      <c r="Q212" s="199">
        <v>4.9656499999999999E-2</v>
      </c>
      <c r="R212" s="199">
        <f>Q212*H212</f>
        <v>16.088705999999998</v>
      </c>
      <c r="S212" s="199">
        <v>5.8999999999999997E-2</v>
      </c>
      <c r="T212" s="200">
        <f>S212*H212</f>
        <v>19.116</v>
      </c>
      <c r="AR212" s="22" t="s">
        <v>133</v>
      </c>
      <c r="AT212" s="22" t="s">
        <v>128</v>
      </c>
      <c r="AU212" s="22" t="s">
        <v>85</v>
      </c>
      <c r="AY212" s="22" t="s">
        <v>125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22" t="s">
        <v>24</v>
      </c>
      <c r="BK212" s="201">
        <f>ROUND(I212*H212,2)</f>
        <v>0</v>
      </c>
      <c r="BL212" s="22" t="s">
        <v>133</v>
      </c>
      <c r="BM212" s="22" t="s">
        <v>566</v>
      </c>
    </row>
    <row r="213" spans="2:65" s="11" customFormat="1" ht="13.5">
      <c r="B213" s="202"/>
      <c r="C213" s="203"/>
      <c r="D213" s="204" t="s">
        <v>135</v>
      </c>
      <c r="E213" s="205" t="s">
        <v>22</v>
      </c>
      <c r="F213" s="206" t="s">
        <v>567</v>
      </c>
      <c r="G213" s="203"/>
      <c r="H213" s="207">
        <v>324</v>
      </c>
      <c r="I213" s="208"/>
      <c r="J213" s="203"/>
      <c r="K213" s="203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135</v>
      </c>
      <c r="AU213" s="213" t="s">
        <v>85</v>
      </c>
      <c r="AV213" s="11" t="s">
        <v>85</v>
      </c>
      <c r="AW213" s="11" t="s">
        <v>40</v>
      </c>
      <c r="AX213" s="11" t="s">
        <v>24</v>
      </c>
      <c r="AY213" s="213" t="s">
        <v>125</v>
      </c>
    </row>
    <row r="214" spans="2:65" s="1" customFormat="1" ht="16.5" customHeight="1">
      <c r="B214" s="39"/>
      <c r="C214" s="190" t="s">
        <v>334</v>
      </c>
      <c r="D214" s="190" t="s">
        <v>128</v>
      </c>
      <c r="E214" s="191" t="s">
        <v>568</v>
      </c>
      <c r="F214" s="192" t="s">
        <v>569</v>
      </c>
      <c r="G214" s="193" t="s">
        <v>270</v>
      </c>
      <c r="H214" s="194">
        <v>318.45</v>
      </c>
      <c r="I214" s="195"/>
      <c r="J214" s="196">
        <f>ROUND(I214*H214,2)</f>
        <v>0</v>
      </c>
      <c r="K214" s="192" t="s">
        <v>22</v>
      </c>
      <c r="L214" s="59"/>
      <c r="M214" s="197" t="s">
        <v>22</v>
      </c>
      <c r="N214" s="198" t="s">
        <v>47</v>
      </c>
      <c r="O214" s="40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AR214" s="22" t="s">
        <v>133</v>
      </c>
      <c r="AT214" s="22" t="s">
        <v>128</v>
      </c>
      <c r="AU214" s="22" t="s">
        <v>85</v>
      </c>
      <c r="AY214" s="22" t="s">
        <v>125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22" t="s">
        <v>24</v>
      </c>
      <c r="BK214" s="201">
        <f>ROUND(I214*H214,2)</f>
        <v>0</v>
      </c>
      <c r="BL214" s="22" t="s">
        <v>133</v>
      </c>
      <c r="BM214" s="22" t="s">
        <v>570</v>
      </c>
    </row>
    <row r="215" spans="2:65" s="1" customFormat="1" ht="81">
      <c r="B215" s="39"/>
      <c r="C215" s="61"/>
      <c r="D215" s="204" t="s">
        <v>153</v>
      </c>
      <c r="E215" s="61"/>
      <c r="F215" s="224" t="s">
        <v>571</v>
      </c>
      <c r="G215" s="61"/>
      <c r="H215" s="61"/>
      <c r="I215" s="161"/>
      <c r="J215" s="61"/>
      <c r="K215" s="61"/>
      <c r="L215" s="59"/>
      <c r="M215" s="225"/>
      <c r="N215" s="40"/>
      <c r="O215" s="40"/>
      <c r="P215" s="40"/>
      <c r="Q215" s="40"/>
      <c r="R215" s="40"/>
      <c r="S215" s="40"/>
      <c r="T215" s="76"/>
      <c r="AT215" s="22" t="s">
        <v>153</v>
      </c>
      <c r="AU215" s="22" t="s">
        <v>85</v>
      </c>
    </row>
    <row r="216" spans="2:65" s="11" customFormat="1" ht="13.5">
      <c r="B216" s="202"/>
      <c r="C216" s="203"/>
      <c r="D216" s="204" t="s">
        <v>135</v>
      </c>
      <c r="E216" s="205" t="s">
        <v>22</v>
      </c>
      <c r="F216" s="206" t="s">
        <v>572</v>
      </c>
      <c r="G216" s="203"/>
      <c r="H216" s="207">
        <v>318.45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135</v>
      </c>
      <c r="AU216" s="213" t="s">
        <v>85</v>
      </c>
      <c r="AV216" s="11" t="s">
        <v>85</v>
      </c>
      <c r="AW216" s="11" t="s">
        <v>40</v>
      </c>
      <c r="AX216" s="11" t="s">
        <v>24</v>
      </c>
      <c r="AY216" s="213" t="s">
        <v>125</v>
      </c>
    </row>
    <row r="217" spans="2:65" s="1" customFormat="1" ht="16.5" customHeight="1">
      <c r="B217" s="39"/>
      <c r="C217" s="190" t="s">
        <v>338</v>
      </c>
      <c r="D217" s="190" t="s">
        <v>128</v>
      </c>
      <c r="E217" s="191" t="s">
        <v>573</v>
      </c>
      <c r="F217" s="192" t="s">
        <v>574</v>
      </c>
      <c r="G217" s="193" t="s">
        <v>270</v>
      </c>
      <c r="H217" s="194">
        <v>350</v>
      </c>
      <c r="I217" s="195"/>
      <c r="J217" s="196">
        <f>ROUND(I217*H217,2)</f>
        <v>0</v>
      </c>
      <c r="K217" s="192" t="s">
        <v>373</v>
      </c>
      <c r="L217" s="59"/>
      <c r="M217" s="197" t="s">
        <v>22</v>
      </c>
      <c r="N217" s="198" t="s">
        <v>47</v>
      </c>
      <c r="O217" s="4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22" t="s">
        <v>133</v>
      </c>
      <c r="AT217" s="22" t="s">
        <v>128</v>
      </c>
      <c r="AU217" s="22" t="s">
        <v>85</v>
      </c>
      <c r="AY217" s="22" t="s">
        <v>125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24</v>
      </c>
      <c r="BK217" s="201">
        <f>ROUND(I217*H217,2)</f>
        <v>0</v>
      </c>
      <c r="BL217" s="22" t="s">
        <v>133</v>
      </c>
      <c r="BM217" s="22" t="s">
        <v>575</v>
      </c>
    </row>
    <row r="218" spans="2:65" s="11" customFormat="1" ht="13.5">
      <c r="B218" s="202"/>
      <c r="C218" s="203"/>
      <c r="D218" s="204" t="s">
        <v>135</v>
      </c>
      <c r="E218" s="205" t="s">
        <v>22</v>
      </c>
      <c r="F218" s="206" t="s">
        <v>576</v>
      </c>
      <c r="G218" s="203"/>
      <c r="H218" s="207">
        <v>350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135</v>
      </c>
      <c r="AU218" s="213" t="s">
        <v>85</v>
      </c>
      <c r="AV218" s="11" t="s">
        <v>85</v>
      </c>
      <c r="AW218" s="11" t="s">
        <v>40</v>
      </c>
      <c r="AX218" s="11" t="s">
        <v>24</v>
      </c>
      <c r="AY218" s="213" t="s">
        <v>125</v>
      </c>
    </row>
    <row r="219" spans="2:65" s="1" customFormat="1" ht="25.5" customHeight="1">
      <c r="B219" s="39"/>
      <c r="C219" s="190" t="s">
        <v>342</v>
      </c>
      <c r="D219" s="190" t="s">
        <v>128</v>
      </c>
      <c r="E219" s="191" t="s">
        <v>577</v>
      </c>
      <c r="F219" s="192" t="s">
        <v>578</v>
      </c>
      <c r="G219" s="193" t="s">
        <v>270</v>
      </c>
      <c r="H219" s="194">
        <v>350</v>
      </c>
      <c r="I219" s="195"/>
      <c r="J219" s="196">
        <f>ROUND(I219*H219,2)</f>
        <v>0</v>
      </c>
      <c r="K219" s="192" t="s">
        <v>373</v>
      </c>
      <c r="L219" s="59"/>
      <c r="M219" s="197" t="s">
        <v>22</v>
      </c>
      <c r="N219" s="198" t="s">
        <v>47</v>
      </c>
      <c r="O219" s="40"/>
      <c r="P219" s="199">
        <f>O219*H219</f>
        <v>0</v>
      </c>
      <c r="Q219" s="199">
        <v>4.014E-4</v>
      </c>
      <c r="R219" s="199">
        <f>Q219*H219</f>
        <v>0.14049</v>
      </c>
      <c r="S219" s="199">
        <v>0</v>
      </c>
      <c r="T219" s="200">
        <f>S219*H219</f>
        <v>0</v>
      </c>
      <c r="AR219" s="22" t="s">
        <v>133</v>
      </c>
      <c r="AT219" s="22" t="s">
        <v>128</v>
      </c>
      <c r="AU219" s="22" t="s">
        <v>85</v>
      </c>
      <c r="AY219" s="22" t="s">
        <v>125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22" t="s">
        <v>24</v>
      </c>
      <c r="BK219" s="201">
        <f>ROUND(I219*H219,2)</f>
        <v>0</v>
      </c>
      <c r="BL219" s="22" t="s">
        <v>133</v>
      </c>
      <c r="BM219" s="22" t="s">
        <v>579</v>
      </c>
    </row>
    <row r="220" spans="2:65" s="1" customFormat="1" ht="40.5">
      <c r="B220" s="39"/>
      <c r="C220" s="61"/>
      <c r="D220" s="204" t="s">
        <v>153</v>
      </c>
      <c r="E220" s="61"/>
      <c r="F220" s="224" t="s">
        <v>580</v>
      </c>
      <c r="G220" s="61"/>
      <c r="H220" s="61"/>
      <c r="I220" s="161"/>
      <c r="J220" s="61"/>
      <c r="K220" s="61"/>
      <c r="L220" s="59"/>
      <c r="M220" s="225"/>
      <c r="N220" s="40"/>
      <c r="O220" s="40"/>
      <c r="P220" s="40"/>
      <c r="Q220" s="40"/>
      <c r="R220" s="40"/>
      <c r="S220" s="40"/>
      <c r="T220" s="76"/>
      <c r="AT220" s="22" t="s">
        <v>153</v>
      </c>
      <c r="AU220" s="22" t="s">
        <v>85</v>
      </c>
    </row>
    <row r="221" spans="2:65" s="11" customFormat="1" ht="13.5">
      <c r="B221" s="202"/>
      <c r="C221" s="203"/>
      <c r="D221" s="204" t="s">
        <v>135</v>
      </c>
      <c r="E221" s="205" t="s">
        <v>22</v>
      </c>
      <c r="F221" s="206" t="s">
        <v>576</v>
      </c>
      <c r="G221" s="203"/>
      <c r="H221" s="207">
        <v>350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135</v>
      </c>
      <c r="AU221" s="213" t="s">
        <v>85</v>
      </c>
      <c r="AV221" s="11" t="s">
        <v>85</v>
      </c>
      <c r="AW221" s="11" t="s">
        <v>40</v>
      </c>
      <c r="AX221" s="11" t="s">
        <v>24</v>
      </c>
      <c r="AY221" s="213" t="s">
        <v>125</v>
      </c>
    </row>
    <row r="222" spans="2:65" s="1" customFormat="1" ht="16.5" customHeight="1">
      <c r="B222" s="39"/>
      <c r="C222" s="190" t="s">
        <v>348</v>
      </c>
      <c r="D222" s="190" t="s">
        <v>128</v>
      </c>
      <c r="E222" s="191" t="s">
        <v>581</v>
      </c>
      <c r="F222" s="192" t="s">
        <v>582</v>
      </c>
      <c r="G222" s="193" t="s">
        <v>131</v>
      </c>
      <c r="H222" s="194">
        <v>75.956999999999994</v>
      </c>
      <c r="I222" s="195"/>
      <c r="J222" s="196">
        <f>ROUND(I222*H222,2)</f>
        <v>0</v>
      </c>
      <c r="K222" s="192" t="s">
        <v>373</v>
      </c>
      <c r="L222" s="59"/>
      <c r="M222" s="197" t="s">
        <v>22</v>
      </c>
      <c r="N222" s="198" t="s">
        <v>47</v>
      </c>
      <c r="O222" s="40"/>
      <c r="P222" s="199">
        <f>O222*H222</f>
        <v>0</v>
      </c>
      <c r="Q222" s="199">
        <v>2.4E-2</v>
      </c>
      <c r="R222" s="199">
        <f>Q222*H222</f>
        <v>1.8229679999999999</v>
      </c>
      <c r="S222" s="199">
        <v>2.4E-2</v>
      </c>
      <c r="T222" s="200">
        <f>S222*H222</f>
        <v>1.8229679999999999</v>
      </c>
      <c r="AR222" s="22" t="s">
        <v>133</v>
      </c>
      <c r="AT222" s="22" t="s">
        <v>128</v>
      </c>
      <c r="AU222" s="22" t="s">
        <v>85</v>
      </c>
      <c r="AY222" s="22" t="s">
        <v>125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22" t="s">
        <v>24</v>
      </c>
      <c r="BK222" s="201">
        <f>ROUND(I222*H222,2)</f>
        <v>0</v>
      </c>
      <c r="BL222" s="22" t="s">
        <v>133</v>
      </c>
      <c r="BM222" s="22" t="s">
        <v>583</v>
      </c>
    </row>
    <row r="223" spans="2:65" s="1" customFormat="1" ht="40.5">
      <c r="B223" s="39"/>
      <c r="C223" s="61"/>
      <c r="D223" s="204" t="s">
        <v>153</v>
      </c>
      <c r="E223" s="61"/>
      <c r="F223" s="224" t="s">
        <v>584</v>
      </c>
      <c r="G223" s="61"/>
      <c r="H223" s="61"/>
      <c r="I223" s="161"/>
      <c r="J223" s="61"/>
      <c r="K223" s="61"/>
      <c r="L223" s="59"/>
      <c r="M223" s="225"/>
      <c r="N223" s="40"/>
      <c r="O223" s="40"/>
      <c r="P223" s="40"/>
      <c r="Q223" s="40"/>
      <c r="R223" s="40"/>
      <c r="S223" s="40"/>
      <c r="T223" s="76"/>
      <c r="AT223" s="22" t="s">
        <v>153</v>
      </c>
      <c r="AU223" s="22" t="s">
        <v>85</v>
      </c>
    </row>
    <row r="224" spans="2:65" s="11" customFormat="1" ht="13.5">
      <c r="B224" s="202"/>
      <c r="C224" s="203"/>
      <c r="D224" s="204" t="s">
        <v>135</v>
      </c>
      <c r="E224" s="205" t="s">
        <v>22</v>
      </c>
      <c r="F224" s="206" t="s">
        <v>490</v>
      </c>
      <c r="G224" s="203"/>
      <c r="H224" s="207">
        <v>75.956999999999994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135</v>
      </c>
      <c r="AU224" s="213" t="s">
        <v>85</v>
      </c>
      <c r="AV224" s="11" t="s">
        <v>85</v>
      </c>
      <c r="AW224" s="11" t="s">
        <v>40</v>
      </c>
      <c r="AX224" s="11" t="s">
        <v>24</v>
      </c>
      <c r="AY224" s="213" t="s">
        <v>125</v>
      </c>
    </row>
    <row r="225" spans="2:65" s="10" customFormat="1" ht="29.85" customHeight="1">
      <c r="B225" s="174"/>
      <c r="C225" s="175"/>
      <c r="D225" s="176" t="s">
        <v>75</v>
      </c>
      <c r="E225" s="188" t="s">
        <v>171</v>
      </c>
      <c r="F225" s="188" t="s">
        <v>585</v>
      </c>
      <c r="G225" s="175"/>
      <c r="H225" s="175"/>
      <c r="I225" s="178"/>
      <c r="J225" s="189">
        <f>BK225</f>
        <v>0</v>
      </c>
      <c r="K225" s="175"/>
      <c r="L225" s="180"/>
      <c r="M225" s="181"/>
      <c r="N225" s="182"/>
      <c r="O225" s="182"/>
      <c r="P225" s="183">
        <f>SUM(P226:P310)</f>
        <v>0</v>
      </c>
      <c r="Q225" s="182"/>
      <c r="R225" s="183">
        <f>SUM(R226:R310)</f>
        <v>8.2136619199999998</v>
      </c>
      <c r="S225" s="182"/>
      <c r="T225" s="184">
        <f>SUM(T226:T310)</f>
        <v>4.5339999999999998</v>
      </c>
      <c r="AR225" s="185" t="s">
        <v>24</v>
      </c>
      <c r="AT225" s="186" t="s">
        <v>75</v>
      </c>
      <c r="AU225" s="186" t="s">
        <v>24</v>
      </c>
      <c r="AY225" s="185" t="s">
        <v>125</v>
      </c>
      <c r="BK225" s="187">
        <f>SUM(BK226:BK310)</f>
        <v>0</v>
      </c>
    </row>
    <row r="226" spans="2:65" s="1" customFormat="1" ht="16.5" customHeight="1">
      <c r="B226" s="39"/>
      <c r="C226" s="190" t="s">
        <v>586</v>
      </c>
      <c r="D226" s="190" t="s">
        <v>128</v>
      </c>
      <c r="E226" s="191" t="s">
        <v>587</v>
      </c>
      <c r="F226" s="192" t="s">
        <v>588</v>
      </c>
      <c r="G226" s="193" t="s">
        <v>270</v>
      </c>
      <c r="H226" s="194">
        <v>12</v>
      </c>
      <c r="I226" s="195"/>
      <c r="J226" s="196">
        <f>ROUND(I226*H226,2)</f>
        <v>0</v>
      </c>
      <c r="K226" s="192" t="s">
        <v>373</v>
      </c>
      <c r="L226" s="59"/>
      <c r="M226" s="197" t="s">
        <v>22</v>
      </c>
      <c r="N226" s="198" t="s">
        <v>47</v>
      </c>
      <c r="O226" s="40"/>
      <c r="P226" s="199">
        <f>O226*H226</f>
        <v>0</v>
      </c>
      <c r="Q226" s="199">
        <v>1.17E-3</v>
      </c>
      <c r="R226" s="199">
        <f>Q226*H226</f>
        <v>1.404E-2</v>
      </c>
      <c r="S226" s="199">
        <v>0</v>
      </c>
      <c r="T226" s="200">
        <f>S226*H226</f>
        <v>0</v>
      </c>
      <c r="AR226" s="22" t="s">
        <v>133</v>
      </c>
      <c r="AT226" s="22" t="s">
        <v>128</v>
      </c>
      <c r="AU226" s="22" t="s">
        <v>85</v>
      </c>
      <c r="AY226" s="22" t="s">
        <v>125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22" t="s">
        <v>24</v>
      </c>
      <c r="BK226" s="201">
        <f>ROUND(I226*H226,2)</f>
        <v>0</v>
      </c>
      <c r="BL226" s="22" t="s">
        <v>133</v>
      </c>
      <c r="BM226" s="22" t="s">
        <v>589</v>
      </c>
    </row>
    <row r="227" spans="2:65" s="1" customFormat="1" ht="27">
      <c r="B227" s="39"/>
      <c r="C227" s="61"/>
      <c r="D227" s="204" t="s">
        <v>153</v>
      </c>
      <c r="E227" s="61"/>
      <c r="F227" s="224" t="s">
        <v>590</v>
      </c>
      <c r="G227" s="61"/>
      <c r="H227" s="61"/>
      <c r="I227" s="161"/>
      <c r="J227" s="61"/>
      <c r="K227" s="61"/>
      <c r="L227" s="59"/>
      <c r="M227" s="225"/>
      <c r="N227" s="40"/>
      <c r="O227" s="40"/>
      <c r="P227" s="40"/>
      <c r="Q227" s="40"/>
      <c r="R227" s="40"/>
      <c r="S227" s="40"/>
      <c r="T227" s="76"/>
      <c r="AT227" s="22" t="s">
        <v>153</v>
      </c>
      <c r="AU227" s="22" t="s">
        <v>85</v>
      </c>
    </row>
    <row r="228" spans="2:65" s="11" customFormat="1" ht="13.5">
      <c r="B228" s="202"/>
      <c r="C228" s="203"/>
      <c r="D228" s="204" t="s">
        <v>135</v>
      </c>
      <c r="E228" s="205" t="s">
        <v>22</v>
      </c>
      <c r="F228" s="206" t="s">
        <v>591</v>
      </c>
      <c r="G228" s="203"/>
      <c r="H228" s="207">
        <v>12</v>
      </c>
      <c r="I228" s="208"/>
      <c r="J228" s="203"/>
      <c r="K228" s="203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135</v>
      </c>
      <c r="AU228" s="213" t="s">
        <v>85</v>
      </c>
      <c r="AV228" s="11" t="s">
        <v>85</v>
      </c>
      <c r="AW228" s="11" t="s">
        <v>40</v>
      </c>
      <c r="AX228" s="11" t="s">
        <v>24</v>
      </c>
      <c r="AY228" s="213" t="s">
        <v>125</v>
      </c>
    </row>
    <row r="229" spans="2:65" s="1" customFormat="1" ht="16.5" customHeight="1">
      <c r="B229" s="39"/>
      <c r="C229" s="190" t="s">
        <v>592</v>
      </c>
      <c r="D229" s="190" t="s">
        <v>128</v>
      </c>
      <c r="E229" s="191" t="s">
        <v>593</v>
      </c>
      <c r="F229" s="192" t="s">
        <v>594</v>
      </c>
      <c r="G229" s="193" t="s">
        <v>270</v>
      </c>
      <c r="H229" s="194">
        <v>12</v>
      </c>
      <c r="I229" s="195"/>
      <c r="J229" s="196">
        <f>ROUND(I229*H229,2)</f>
        <v>0</v>
      </c>
      <c r="K229" s="192" t="s">
        <v>373</v>
      </c>
      <c r="L229" s="59"/>
      <c r="M229" s="197" t="s">
        <v>22</v>
      </c>
      <c r="N229" s="198" t="s">
        <v>47</v>
      </c>
      <c r="O229" s="40"/>
      <c r="P229" s="199">
        <f>O229*H229</f>
        <v>0</v>
      </c>
      <c r="Q229" s="199">
        <v>6.6399999999999999E-4</v>
      </c>
      <c r="R229" s="199">
        <f>Q229*H229</f>
        <v>7.9679999999999994E-3</v>
      </c>
      <c r="S229" s="199">
        <v>0</v>
      </c>
      <c r="T229" s="200">
        <f>S229*H229</f>
        <v>0</v>
      </c>
      <c r="AR229" s="22" t="s">
        <v>133</v>
      </c>
      <c r="AT229" s="22" t="s">
        <v>128</v>
      </c>
      <c r="AU229" s="22" t="s">
        <v>85</v>
      </c>
      <c r="AY229" s="22" t="s">
        <v>125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22" t="s">
        <v>24</v>
      </c>
      <c r="BK229" s="201">
        <f>ROUND(I229*H229,2)</f>
        <v>0</v>
      </c>
      <c r="BL229" s="22" t="s">
        <v>133</v>
      </c>
      <c r="BM229" s="22" t="s">
        <v>595</v>
      </c>
    </row>
    <row r="230" spans="2:65" s="1" customFormat="1" ht="40.5">
      <c r="B230" s="39"/>
      <c r="C230" s="61"/>
      <c r="D230" s="204" t="s">
        <v>153</v>
      </c>
      <c r="E230" s="61"/>
      <c r="F230" s="224" t="s">
        <v>596</v>
      </c>
      <c r="G230" s="61"/>
      <c r="H230" s="61"/>
      <c r="I230" s="161"/>
      <c r="J230" s="61"/>
      <c r="K230" s="61"/>
      <c r="L230" s="59"/>
      <c r="M230" s="225"/>
      <c r="N230" s="40"/>
      <c r="O230" s="40"/>
      <c r="P230" s="40"/>
      <c r="Q230" s="40"/>
      <c r="R230" s="40"/>
      <c r="S230" s="40"/>
      <c r="T230" s="76"/>
      <c r="AT230" s="22" t="s">
        <v>153</v>
      </c>
      <c r="AU230" s="22" t="s">
        <v>85</v>
      </c>
    </row>
    <row r="231" spans="2:65" s="1" customFormat="1" ht="16.5" customHeight="1">
      <c r="B231" s="39"/>
      <c r="C231" s="190" t="s">
        <v>597</v>
      </c>
      <c r="D231" s="190" t="s">
        <v>128</v>
      </c>
      <c r="E231" s="191" t="s">
        <v>598</v>
      </c>
      <c r="F231" s="192" t="s">
        <v>599</v>
      </c>
      <c r="G231" s="193" t="s">
        <v>600</v>
      </c>
      <c r="H231" s="194">
        <v>1556</v>
      </c>
      <c r="I231" s="195"/>
      <c r="J231" s="196">
        <f>ROUND(I231*H231,2)</f>
        <v>0</v>
      </c>
      <c r="K231" s="192" t="s">
        <v>373</v>
      </c>
      <c r="L231" s="59"/>
      <c r="M231" s="197" t="s">
        <v>22</v>
      </c>
      <c r="N231" s="198" t="s">
        <v>47</v>
      </c>
      <c r="O231" s="40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AR231" s="22" t="s">
        <v>133</v>
      </c>
      <c r="AT231" s="22" t="s">
        <v>128</v>
      </c>
      <c r="AU231" s="22" t="s">
        <v>85</v>
      </c>
      <c r="AY231" s="22" t="s">
        <v>125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22" t="s">
        <v>24</v>
      </c>
      <c r="BK231" s="201">
        <f>ROUND(I231*H231,2)</f>
        <v>0</v>
      </c>
      <c r="BL231" s="22" t="s">
        <v>133</v>
      </c>
      <c r="BM231" s="22" t="s">
        <v>601</v>
      </c>
    </row>
    <row r="232" spans="2:65" s="1" customFormat="1" ht="27">
      <c r="B232" s="39"/>
      <c r="C232" s="61"/>
      <c r="D232" s="204" t="s">
        <v>153</v>
      </c>
      <c r="E232" s="61"/>
      <c r="F232" s="224" t="s">
        <v>602</v>
      </c>
      <c r="G232" s="61"/>
      <c r="H232" s="61"/>
      <c r="I232" s="161"/>
      <c r="J232" s="61"/>
      <c r="K232" s="61"/>
      <c r="L232" s="59"/>
      <c r="M232" s="225"/>
      <c r="N232" s="40"/>
      <c r="O232" s="40"/>
      <c r="P232" s="40"/>
      <c r="Q232" s="40"/>
      <c r="R232" s="40"/>
      <c r="S232" s="40"/>
      <c r="T232" s="76"/>
      <c r="AT232" s="22" t="s">
        <v>153</v>
      </c>
      <c r="AU232" s="22" t="s">
        <v>85</v>
      </c>
    </row>
    <row r="233" spans="2:65" s="11" customFormat="1" ht="13.5">
      <c r="B233" s="202"/>
      <c r="C233" s="203"/>
      <c r="D233" s="204" t="s">
        <v>135</v>
      </c>
      <c r="E233" s="205" t="s">
        <v>22</v>
      </c>
      <c r="F233" s="206" t="s">
        <v>603</v>
      </c>
      <c r="G233" s="203"/>
      <c r="H233" s="207">
        <v>1556</v>
      </c>
      <c r="I233" s="208"/>
      <c r="J233" s="203"/>
      <c r="K233" s="203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135</v>
      </c>
      <c r="AU233" s="213" t="s">
        <v>85</v>
      </c>
      <c r="AV233" s="11" t="s">
        <v>85</v>
      </c>
      <c r="AW233" s="11" t="s">
        <v>40</v>
      </c>
      <c r="AX233" s="11" t="s">
        <v>24</v>
      </c>
      <c r="AY233" s="213" t="s">
        <v>125</v>
      </c>
    </row>
    <row r="234" spans="2:65" s="1" customFormat="1" ht="16.5" customHeight="1">
      <c r="B234" s="39"/>
      <c r="C234" s="190" t="s">
        <v>604</v>
      </c>
      <c r="D234" s="190" t="s">
        <v>128</v>
      </c>
      <c r="E234" s="191" t="s">
        <v>605</v>
      </c>
      <c r="F234" s="192" t="s">
        <v>606</v>
      </c>
      <c r="G234" s="193" t="s">
        <v>600</v>
      </c>
      <c r="H234" s="194">
        <v>1556</v>
      </c>
      <c r="I234" s="195"/>
      <c r="J234" s="196">
        <f>ROUND(I234*H234,2)</f>
        <v>0</v>
      </c>
      <c r="K234" s="192" t="s">
        <v>373</v>
      </c>
      <c r="L234" s="59"/>
      <c r="M234" s="197" t="s">
        <v>22</v>
      </c>
      <c r="N234" s="198" t="s">
        <v>47</v>
      </c>
      <c r="O234" s="40"/>
      <c r="P234" s="199">
        <f>O234*H234</f>
        <v>0</v>
      </c>
      <c r="Q234" s="199">
        <v>1.7159999999999998E-5</v>
      </c>
      <c r="R234" s="199">
        <f>Q234*H234</f>
        <v>2.6700959999999996E-2</v>
      </c>
      <c r="S234" s="199">
        <v>0</v>
      </c>
      <c r="T234" s="200">
        <f>S234*H234</f>
        <v>0</v>
      </c>
      <c r="AR234" s="22" t="s">
        <v>133</v>
      </c>
      <c r="AT234" s="22" t="s">
        <v>128</v>
      </c>
      <c r="AU234" s="22" t="s">
        <v>85</v>
      </c>
      <c r="AY234" s="22" t="s">
        <v>125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22" t="s">
        <v>24</v>
      </c>
      <c r="BK234" s="201">
        <f>ROUND(I234*H234,2)</f>
        <v>0</v>
      </c>
      <c r="BL234" s="22" t="s">
        <v>133</v>
      </c>
      <c r="BM234" s="22" t="s">
        <v>607</v>
      </c>
    </row>
    <row r="235" spans="2:65" s="1" customFormat="1" ht="27">
      <c r="B235" s="39"/>
      <c r="C235" s="61"/>
      <c r="D235" s="204" t="s">
        <v>153</v>
      </c>
      <c r="E235" s="61"/>
      <c r="F235" s="224" t="s">
        <v>602</v>
      </c>
      <c r="G235" s="61"/>
      <c r="H235" s="61"/>
      <c r="I235" s="161"/>
      <c r="J235" s="61"/>
      <c r="K235" s="61"/>
      <c r="L235" s="59"/>
      <c r="M235" s="225"/>
      <c r="N235" s="40"/>
      <c r="O235" s="40"/>
      <c r="P235" s="40"/>
      <c r="Q235" s="40"/>
      <c r="R235" s="40"/>
      <c r="S235" s="40"/>
      <c r="T235" s="76"/>
      <c r="AT235" s="22" t="s">
        <v>153</v>
      </c>
      <c r="AU235" s="22" t="s">
        <v>85</v>
      </c>
    </row>
    <row r="236" spans="2:65" s="11" customFormat="1" ht="13.5">
      <c r="B236" s="202"/>
      <c r="C236" s="203"/>
      <c r="D236" s="204" t="s">
        <v>135</v>
      </c>
      <c r="E236" s="205" t="s">
        <v>22</v>
      </c>
      <c r="F236" s="206" t="s">
        <v>603</v>
      </c>
      <c r="G236" s="203"/>
      <c r="H236" s="207">
        <v>1556</v>
      </c>
      <c r="I236" s="208"/>
      <c r="J236" s="203"/>
      <c r="K236" s="203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135</v>
      </c>
      <c r="AU236" s="213" t="s">
        <v>85</v>
      </c>
      <c r="AV236" s="11" t="s">
        <v>85</v>
      </c>
      <c r="AW236" s="11" t="s">
        <v>40</v>
      </c>
      <c r="AX236" s="11" t="s">
        <v>24</v>
      </c>
      <c r="AY236" s="213" t="s">
        <v>125</v>
      </c>
    </row>
    <row r="237" spans="2:65" s="1" customFormat="1" ht="16.5" customHeight="1">
      <c r="B237" s="39"/>
      <c r="C237" s="190" t="s">
        <v>608</v>
      </c>
      <c r="D237" s="190" t="s">
        <v>128</v>
      </c>
      <c r="E237" s="191" t="s">
        <v>609</v>
      </c>
      <c r="F237" s="192" t="s">
        <v>610</v>
      </c>
      <c r="G237" s="193" t="s">
        <v>600</v>
      </c>
      <c r="H237" s="194">
        <v>2307</v>
      </c>
      <c r="I237" s="195"/>
      <c r="J237" s="196">
        <f>ROUND(I237*H237,2)</f>
        <v>0</v>
      </c>
      <c r="K237" s="192" t="s">
        <v>373</v>
      </c>
      <c r="L237" s="59"/>
      <c r="M237" s="197" t="s">
        <v>22</v>
      </c>
      <c r="N237" s="198" t="s">
        <v>47</v>
      </c>
      <c r="O237" s="40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AR237" s="22" t="s">
        <v>133</v>
      </c>
      <c r="AT237" s="22" t="s">
        <v>128</v>
      </c>
      <c r="AU237" s="22" t="s">
        <v>85</v>
      </c>
      <c r="AY237" s="22" t="s">
        <v>125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22" t="s">
        <v>24</v>
      </c>
      <c r="BK237" s="201">
        <f>ROUND(I237*H237,2)</f>
        <v>0</v>
      </c>
      <c r="BL237" s="22" t="s">
        <v>133</v>
      </c>
      <c r="BM237" s="22" t="s">
        <v>611</v>
      </c>
    </row>
    <row r="238" spans="2:65" s="1" customFormat="1" ht="27">
      <c r="B238" s="39"/>
      <c r="C238" s="61"/>
      <c r="D238" s="204" t="s">
        <v>153</v>
      </c>
      <c r="E238" s="61"/>
      <c r="F238" s="224" t="s">
        <v>612</v>
      </c>
      <c r="G238" s="61"/>
      <c r="H238" s="61"/>
      <c r="I238" s="161"/>
      <c r="J238" s="61"/>
      <c r="K238" s="61"/>
      <c r="L238" s="59"/>
      <c r="M238" s="225"/>
      <c r="N238" s="40"/>
      <c r="O238" s="40"/>
      <c r="P238" s="40"/>
      <c r="Q238" s="40"/>
      <c r="R238" s="40"/>
      <c r="S238" s="40"/>
      <c r="T238" s="76"/>
      <c r="AT238" s="22" t="s">
        <v>153</v>
      </c>
      <c r="AU238" s="22" t="s">
        <v>85</v>
      </c>
    </row>
    <row r="239" spans="2:65" s="11" customFormat="1" ht="13.5">
      <c r="B239" s="202"/>
      <c r="C239" s="203"/>
      <c r="D239" s="204" t="s">
        <v>135</v>
      </c>
      <c r="E239" s="205" t="s">
        <v>22</v>
      </c>
      <c r="F239" s="206" t="s">
        <v>613</v>
      </c>
      <c r="G239" s="203"/>
      <c r="H239" s="207">
        <v>2307</v>
      </c>
      <c r="I239" s="208"/>
      <c r="J239" s="203"/>
      <c r="K239" s="203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135</v>
      </c>
      <c r="AU239" s="213" t="s">
        <v>85</v>
      </c>
      <c r="AV239" s="11" t="s">
        <v>85</v>
      </c>
      <c r="AW239" s="11" t="s">
        <v>40</v>
      </c>
      <c r="AX239" s="11" t="s">
        <v>24</v>
      </c>
      <c r="AY239" s="213" t="s">
        <v>125</v>
      </c>
    </row>
    <row r="240" spans="2:65" s="1" customFormat="1" ht="16.5" customHeight="1">
      <c r="B240" s="39"/>
      <c r="C240" s="190" t="s">
        <v>614</v>
      </c>
      <c r="D240" s="190" t="s">
        <v>128</v>
      </c>
      <c r="E240" s="191" t="s">
        <v>615</v>
      </c>
      <c r="F240" s="192" t="s">
        <v>616</v>
      </c>
      <c r="G240" s="193" t="s">
        <v>600</v>
      </c>
      <c r="H240" s="194">
        <v>2307</v>
      </c>
      <c r="I240" s="195"/>
      <c r="J240" s="196">
        <f>ROUND(I240*H240,2)</f>
        <v>0</v>
      </c>
      <c r="K240" s="192" t="s">
        <v>373</v>
      </c>
      <c r="L240" s="59"/>
      <c r="M240" s="197" t="s">
        <v>22</v>
      </c>
      <c r="N240" s="198" t="s">
        <v>47</v>
      </c>
      <c r="O240" s="40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AR240" s="22" t="s">
        <v>133</v>
      </c>
      <c r="AT240" s="22" t="s">
        <v>128</v>
      </c>
      <c r="AU240" s="22" t="s">
        <v>85</v>
      </c>
      <c r="AY240" s="22" t="s">
        <v>125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22" t="s">
        <v>24</v>
      </c>
      <c r="BK240" s="201">
        <f>ROUND(I240*H240,2)</f>
        <v>0</v>
      </c>
      <c r="BL240" s="22" t="s">
        <v>133</v>
      </c>
      <c r="BM240" s="22" t="s">
        <v>617</v>
      </c>
    </row>
    <row r="241" spans="2:65" s="11" customFormat="1" ht="13.5">
      <c r="B241" s="202"/>
      <c r="C241" s="203"/>
      <c r="D241" s="204" t="s">
        <v>135</v>
      </c>
      <c r="E241" s="205" t="s">
        <v>22</v>
      </c>
      <c r="F241" s="206" t="s">
        <v>613</v>
      </c>
      <c r="G241" s="203"/>
      <c r="H241" s="207">
        <v>2307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135</v>
      </c>
      <c r="AU241" s="213" t="s">
        <v>85</v>
      </c>
      <c r="AV241" s="11" t="s">
        <v>85</v>
      </c>
      <c r="AW241" s="11" t="s">
        <v>40</v>
      </c>
      <c r="AX241" s="11" t="s">
        <v>24</v>
      </c>
      <c r="AY241" s="213" t="s">
        <v>125</v>
      </c>
    </row>
    <row r="242" spans="2:65" s="1" customFormat="1" ht="16.5" customHeight="1">
      <c r="B242" s="39"/>
      <c r="C242" s="190" t="s">
        <v>618</v>
      </c>
      <c r="D242" s="190" t="s">
        <v>128</v>
      </c>
      <c r="E242" s="191" t="s">
        <v>619</v>
      </c>
      <c r="F242" s="192" t="s">
        <v>620</v>
      </c>
      <c r="G242" s="193" t="s">
        <v>151</v>
      </c>
      <c r="H242" s="194">
        <v>1</v>
      </c>
      <c r="I242" s="195"/>
      <c r="J242" s="196">
        <f>ROUND(I242*H242,2)</f>
        <v>0</v>
      </c>
      <c r="K242" s="192" t="s">
        <v>373</v>
      </c>
      <c r="L242" s="59"/>
      <c r="M242" s="197" t="s">
        <v>22</v>
      </c>
      <c r="N242" s="198" t="s">
        <v>47</v>
      </c>
      <c r="O242" s="40"/>
      <c r="P242" s="199">
        <f>O242*H242</f>
        <v>0</v>
      </c>
      <c r="Q242" s="199">
        <v>6.4850000000000003E-3</v>
      </c>
      <c r="R242" s="199">
        <f>Q242*H242</f>
        <v>6.4850000000000003E-3</v>
      </c>
      <c r="S242" s="199">
        <v>0</v>
      </c>
      <c r="T242" s="200">
        <f>S242*H242</f>
        <v>0</v>
      </c>
      <c r="AR242" s="22" t="s">
        <v>133</v>
      </c>
      <c r="AT242" s="22" t="s">
        <v>128</v>
      </c>
      <c r="AU242" s="22" t="s">
        <v>85</v>
      </c>
      <c r="AY242" s="22" t="s">
        <v>125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22" t="s">
        <v>24</v>
      </c>
      <c r="BK242" s="201">
        <f>ROUND(I242*H242,2)</f>
        <v>0</v>
      </c>
      <c r="BL242" s="22" t="s">
        <v>133</v>
      </c>
      <c r="BM242" s="22" t="s">
        <v>621</v>
      </c>
    </row>
    <row r="243" spans="2:65" s="11" customFormat="1" ht="13.5">
      <c r="B243" s="202"/>
      <c r="C243" s="203"/>
      <c r="D243" s="204" t="s">
        <v>135</v>
      </c>
      <c r="E243" s="205" t="s">
        <v>22</v>
      </c>
      <c r="F243" s="206" t="s">
        <v>24</v>
      </c>
      <c r="G243" s="203"/>
      <c r="H243" s="207">
        <v>1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135</v>
      </c>
      <c r="AU243" s="213" t="s">
        <v>85</v>
      </c>
      <c r="AV243" s="11" t="s">
        <v>85</v>
      </c>
      <c r="AW243" s="11" t="s">
        <v>40</v>
      </c>
      <c r="AX243" s="11" t="s">
        <v>24</v>
      </c>
      <c r="AY243" s="213" t="s">
        <v>125</v>
      </c>
    </row>
    <row r="244" spans="2:65" s="1" customFormat="1" ht="16.5" customHeight="1">
      <c r="B244" s="39"/>
      <c r="C244" s="190" t="s">
        <v>622</v>
      </c>
      <c r="D244" s="190" t="s">
        <v>128</v>
      </c>
      <c r="E244" s="191" t="s">
        <v>623</v>
      </c>
      <c r="F244" s="192" t="s">
        <v>624</v>
      </c>
      <c r="G244" s="193" t="s">
        <v>151</v>
      </c>
      <c r="H244" s="194">
        <v>502</v>
      </c>
      <c r="I244" s="195"/>
      <c r="J244" s="196">
        <f>ROUND(I244*H244,2)</f>
        <v>0</v>
      </c>
      <c r="K244" s="192" t="s">
        <v>373</v>
      </c>
      <c r="L244" s="59"/>
      <c r="M244" s="197" t="s">
        <v>22</v>
      </c>
      <c r="N244" s="198" t="s">
        <v>47</v>
      </c>
      <c r="O244" s="40"/>
      <c r="P244" s="199">
        <f>O244*H244</f>
        <v>0</v>
      </c>
      <c r="Q244" s="199">
        <v>8.6000000000000007E-6</v>
      </c>
      <c r="R244" s="199">
        <f>Q244*H244</f>
        <v>4.3172000000000002E-3</v>
      </c>
      <c r="S244" s="199">
        <v>0</v>
      </c>
      <c r="T244" s="200">
        <f>S244*H244</f>
        <v>0</v>
      </c>
      <c r="AR244" s="22" t="s">
        <v>133</v>
      </c>
      <c r="AT244" s="22" t="s">
        <v>128</v>
      </c>
      <c r="AU244" s="22" t="s">
        <v>85</v>
      </c>
      <c r="AY244" s="22" t="s">
        <v>125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22" t="s">
        <v>24</v>
      </c>
      <c r="BK244" s="201">
        <f>ROUND(I244*H244,2)</f>
        <v>0</v>
      </c>
      <c r="BL244" s="22" t="s">
        <v>133</v>
      </c>
      <c r="BM244" s="22" t="s">
        <v>625</v>
      </c>
    </row>
    <row r="245" spans="2:65" s="1" customFormat="1" ht="27">
      <c r="B245" s="39"/>
      <c r="C245" s="61"/>
      <c r="D245" s="204" t="s">
        <v>153</v>
      </c>
      <c r="E245" s="61"/>
      <c r="F245" s="224" t="s">
        <v>626</v>
      </c>
      <c r="G245" s="61"/>
      <c r="H245" s="61"/>
      <c r="I245" s="161"/>
      <c r="J245" s="61"/>
      <c r="K245" s="61"/>
      <c r="L245" s="59"/>
      <c r="M245" s="225"/>
      <c r="N245" s="40"/>
      <c r="O245" s="40"/>
      <c r="P245" s="40"/>
      <c r="Q245" s="40"/>
      <c r="R245" s="40"/>
      <c r="S245" s="40"/>
      <c r="T245" s="76"/>
      <c r="AT245" s="22" t="s">
        <v>153</v>
      </c>
      <c r="AU245" s="22" t="s">
        <v>85</v>
      </c>
    </row>
    <row r="246" spans="2:65" s="11" customFormat="1" ht="13.5">
      <c r="B246" s="202"/>
      <c r="C246" s="203"/>
      <c r="D246" s="204" t="s">
        <v>135</v>
      </c>
      <c r="E246" s="205" t="s">
        <v>22</v>
      </c>
      <c r="F246" s="206" t="s">
        <v>627</v>
      </c>
      <c r="G246" s="203"/>
      <c r="H246" s="207">
        <v>502</v>
      </c>
      <c r="I246" s="208"/>
      <c r="J246" s="203"/>
      <c r="K246" s="203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135</v>
      </c>
      <c r="AU246" s="213" t="s">
        <v>85</v>
      </c>
      <c r="AV246" s="11" t="s">
        <v>85</v>
      </c>
      <c r="AW246" s="11" t="s">
        <v>40</v>
      </c>
      <c r="AX246" s="11" t="s">
        <v>24</v>
      </c>
      <c r="AY246" s="213" t="s">
        <v>125</v>
      </c>
    </row>
    <row r="247" spans="2:65" s="1" customFormat="1" ht="16.5" customHeight="1">
      <c r="B247" s="39"/>
      <c r="C247" s="214" t="s">
        <v>628</v>
      </c>
      <c r="D247" s="214" t="s">
        <v>137</v>
      </c>
      <c r="E247" s="215" t="s">
        <v>629</v>
      </c>
      <c r="F247" s="216" t="s">
        <v>630</v>
      </c>
      <c r="G247" s="217" t="s">
        <v>140</v>
      </c>
      <c r="H247" s="218">
        <v>4.2519999999999998</v>
      </c>
      <c r="I247" s="219"/>
      <c r="J247" s="220">
        <f>ROUND(I247*H247,2)</f>
        <v>0</v>
      </c>
      <c r="K247" s="216" t="s">
        <v>22</v>
      </c>
      <c r="L247" s="221"/>
      <c r="M247" s="222" t="s">
        <v>22</v>
      </c>
      <c r="N247" s="223" t="s">
        <v>47</v>
      </c>
      <c r="O247" s="40"/>
      <c r="P247" s="199">
        <f>O247*H247</f>
        <v>0</v>
      </c>
      <c r="Q247" s="199">
        <v>1</v>
      </c>
      <c r="R247" s="199">
        <f>Q247*H247</f>
        <v>4.2519999999999998</v>
      </c>
      <c r="S247" s="199">
        <v>0</v>
      </c>
      <c r="T247" s="200">
        <f>S247*H247</f>
        <v>0</v>
      </c>
      <c r="AR247" s="22" t="s">
        <v>141</v>
      </c>
      <c r="AT247" s="22" t="s">
        <v>137</v>
      </c>
      <c r="AU247" s="22" t="s">
        <v>85</v>
      </c>
      <c r="AY247" s="22" t="s">
        <v>125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22" t="s">
        <v>24</v>
      </c>
      <c r="BK247" s="201">
        <f>ROUND(I247*H247,2)</f>
        <v>0</v>
      </c>
      <c r="BL247" s="22" t="s">
        <v>133</v>
      </c>
      <c r="BM247" s="22" t="s">
        <v>631</v>
      </c>
    </row>
    <row r="248" spans="2:65" s="1" customFormat="1" ht="40.5">
      <c r="B248" s="39"/>
      <c r="C248" s="61"/>
      <c r="D248" s="204" t="s">
        <v>153</v>
      </c>
      <c r="E248" s="61"/>
      <c r="F248" s="224" t="s">
        <v>632</v>
      </c>
      <c r="G248" s="61"/>
      <c r="H248" s="61"/>
      <c r="I248" s="161"/>
      <c r="J248" s="61"/>
      <c r="K248" s="61"/>
      <c r="L248" s="59"/>
      <c r="M248" s="225"/>
      <c r="N248" s="40"/>
      <c r="O248" s="40"/>
      <c r="P248" s="40"/>
      <c r="Q248" s="40"/>
      <c r="R248" s="40"/>
      <c r="S248" s="40"/>
      <c r="T248" s="76"/>
      <c r="AT248" s="22" t="s">
        <v>153</v>
      </c>
      <c r="AU248" s="22" t="s">
        <v>85</v>
      </c>
    </row>
    <row r="249" spans="2:65" s="11" customFormat="1" ht="13.5">
      <c r="B249" s="202"/>
      <c r="C249" s="203"/>
      <c r="D249" s="204" t="s">
        <v>135</v>
      </c>
      <c r="E249" s="205" t="s">
        <v>22</v>
      </c>
      <c r="F249" s="206" t="s">
        <v>633</v>
      </c>
      <c r="G249" s="203"/>
      <c r="H249" s="207">
        <v>4.2519999999999998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135</v>
      </c>
      <c r="AU249" s="213" t="s">
        <v>85</v>
      </c>
      <c r="AV249" s="11" t="s">
        <v>85</v>
      </c>
      <c r="AW249" s="11" t="s">
        <v>40</v>
      </c>
      <c r="AX249" s="11" t="s">
        <v>24</v>
      </c>
      <c r="AY249" s="213" t="s">
        <v>125</v>
      </c>
    </row>
    <row r="250" spans="2:65" s="1" customFormat="1" ht="25.5" customHeight="1">
      <c r="B250" s="39"/>
      <c r="C250" s="190" t="s">
        <v>634</v>
      </c>
      <c r="D250" s="190" t="s">
        <v>128</v>
      </c>
      <c r="E250" s="191" t="s">
        <v>635</v>
      </c>
      <c r="F250" s="192" t="s">
        <v>636</v>
      </c>
      <c r="G250" s="193" t="s">
        <v>270</v>
      </c>
      <c r="H250" s="194">
        <v>68</v>
      </c>
      <c r="I250" s="195"/>
      <c r="J250" s="196">
        <f>ROUND(I250*H250,2)</f>
        <v>0</v>
      </c>
      <c r="K250" s="192" t="s">
        <v>373</v>
      </c>
      <c r="L250" s="59"/>
      <c r="M250" s="197" t="s">
        <v>22</v>
      </c>
      <c r="N250" s="198" t="s">
        <v>47</v>
      </c>
      <c r="O250" s="40"/>
      <c r="P250" s="199">
        <f>O250*H250</f>
        <v>0</v>
      </c>
      <c r="Q250" s="199">
        <v>0</v>
      </c>
      <c r="R250" s="199">
        <f>Q250*H250</f>
        <v>0</v>
      </c>
      <c r="S250" s="199">
        <v>6.4000000000000001E-2</v>
      </c>
      <c r="T250" s="200">
        <f>S250*H250</f>
        <v>4.3520000000000003</v>
      </c>
      <c r="AR250" s="22" t="s">
        <v>133</v>
      </c>
      <c r="AT250" s="22" t="s">
        <v>128</v>
      </c>
      <c r="AU250" s="22" t="s">
        <v>85</v>
      </c>
      <c r="AY250" s="22" t="s">
        <v>125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22" t="s">
        <v>24</v>
      </c>
      <c r="BK250" s="201">
        <f>ROUND(I250*H250,2)</f>
        <v>0</v>
      </c>
      <c r="BL250" s="22" t="s">
        <v>133</v>
      </c>
      <c r="BM250" s="22" t="s">
        <v>637</v>
      </c>
    </row>
    <row r="251" spans="2:65" s="1" customFormat="1" ht="40.5">
      <c r="B251" s="39"/>
      <c r="C251" s="61"/>
      <c r="D251" s="204" t="s">
        <v>153</v>
      </c>
      <c r="E251" s="61"/>
      <c r="F251" s="224" t="s">
        <v>638</v>
      </c>
      <c r="G251" s="61"/>
      <c r="H251" s="61"/>
      <c r="I251" s="161"/>
      <c r="J251" s="61"/>
      <c r="K251" s="61"/>
      <c r="L251" s="59"/>
      <c r="M251" s="225"/>
      <c r="N251" s="40"/>
      <c r="O251" s="40"/>
      <c r="P251" s="40"/>
      <c r="Q251" s="40"/>
      <c r="R251" s="40"/>
      <c r="S251" s="40"/>
      <c r="T251" s="76"/>
      <c r="AT251" s="22" t="s">
        <v>153</v>
      </c>
      <c r="AU251" s="22" t="s">
        <v>85</v>
      </c>
    </row>
    <row r="252" spans="2:65" s="11" customFormat="1" ht="13.5">
      <c r="B252" s="202"/>
      <c r="C252" s="203"/>
      <c r="D252" s="204" t="s">
        <v>135</v>
      </c>
      <c r="E252" s="205" t="s">
        <v>22</v>
      </c>
      <c r="F252" s="206" t="s">
        <v>639</v>
      </c>
      <c r="G252" s="203"/>
      <c r="H252" s="207">
        <v>68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135</v>
      </c>
      <c r="AU252" s="213" t="s">
        <v>85</v>
      </c>
      <c r="AV252" s="11" t="s">
        <v>85</v>
      </c>
      <c r="AW252" s="11" t="s">
        <v>40</v>
      </c>
      <c r="AX252" s="11" t="s">
        <v>24</v>
      </c>
      <c r="AY252" s="213" t="s">
        <v>125</v>
      </c>
    </row>
    <row r="253" spans="2:65" s="1" customFormat="1" ht="16.5" customHeight="1">
      <c r="B253" s="39"/>
      <c r="C253" s="190" t="s">
        <v>640</v>
      </c>
      <c r="D253" s="190" t="s">
        <v>128</v>
      </c>
      <c r="E253" s="191" t="s">
        <v>641</v>
      </c>
      <c r="F253" s="192" t="s">
        <v>642</v>
      </c>
      <c r="G253" s="193" t="s">
        <v>270</v>
      </c>
      <c r="H253" s="194">
        <v>20</v>
      </c>
      <c r="I253" s="195"/>
      <c r="J253" s="196">
        <f>ROUND(I253*H253,2)</f>
        <v>0</v>
      </c>
      <c r="K253" s="192" t="s">
        <v>373</v>
      </c>
      <c r="L253" s="59"/>
      <c r="M253" s="197" t="s">
        <v>22</v>
      </c>
      <c r="N253" s="198" t="s">
        <v>47</v>
      </c>
      <c r="O253" s="40"/>
      <c r="P253" s="199">
        <f>O253*H253</f>
        <v>0</v>
      </c>
      <c r="Q253" s="199">
        <v>5.4244399999999998E-2</v>
      </c>
      <c r="R253" s="199">
        <f>Q253*H253</f>
        <v>1.0848879999999999</v>
      </c>
      <c r="S253" s="199">
        <v>0</v>
      </c>
      <c r="T253" s="200">
        <f>S253*H253</f>
        <v>0</v>
      </c>
      <c r="AR253" s="22" t="s">
        <v>133</v>
      </c>
      <c r="AT253" s="22" t="s">
        <v>128</v>
      </c>
      <c r="AU253" s="22" t="s">
        <v>85</v>
      </c>
      <c r="AY253" s="22" t="s">
        <v>125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22" t="s">
        <v>24</v>
      </c>
      <c r="BK253" s="201">
        <f>ROUND(I253*H253,2)</f>
        <v>0</v>
      </c>
      <c r="BL253" s="22" t="s">
        <v>133</v>
      </c>
      <c r="BM253" s="22" t="s">
        <v>643</v>
      </c>
    </row>
    <row r="254" spans="2:65" s="1" customFormat="1" ht="27">
      <c r="B254" s="39"/>
      <c r="C254" s="61"/>
      <c r="D254" s="204" t="s">
        <v>153</v>
      </c>
      <c r="E254" s="61"/>
      <c r="F254" s="224" t="s">
        <v>644</v>
      </c>
      <c r="G254" s="61"/>
      <c r="H254" s="61"/>
      <c r="I254" s="161"/>
      <c r="J254" s="61"/>
      <c r="K254" s="61"/>
      <c r="L254" s="59"/>
      <c r="M254" s="225"/>
      <c r="N254" s="40"/>
      <c r="O254" s="40"/>
      <c r="P254" s="40"/>
      <c r="Q254" s="40"/>
      <c r="R254" s="40"/>
      <c r="S254" s="40"/>
      <c r="T254" s="76"/>
      <c r="AT254" s="22" t="s">
        <v>153</v>
      </c>
      <c r="AU254" s="22" t="s">
        <v>85</v>
      </c>
    </row>
    <row r="255" spans="2:65" s="11" customFormat="1" ht="13.5">
      <c r="B255" s="202"/>
      <c r="C255" s="203"/>
      <c r="D255" s="204" t="s">
        <v>135</v>
      </c>
      <c r="E255" s="205" t="s">
        <v>22</v>
      </c>
      <c r="F255" s="206" t="s">
        <v>645</v>
      </c>
      <c r="G255" s="203"/>
      <c r="H255" s="207">
        <v>20</v>
      </c>
      <c r="I255" s="208"/>
      <c r="J255" s="203"/>
      <c r="K255" s="203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135</v>
      </c>
      <c r="AU255" s="213" t="s">
        <v>85</v>
      </c>
      <c r="AV255" s="11" t="s">
        <v>85</v>
      </c>
      <c r="AW255" s="11" t="s">
        <v>40</v>
      </c>
      <c r="AX255" s="11" t="s">
        <v>24</v>
      </c>
      <c r="AY255" s="213" t="s">
        <v>125</v>
      </c>
    </row>
    <row r="256" spans="2:65" s="1" customFormat="1" ht="16.5" customHeight="1">
      <c r="B256" s="39"/>
      <c r="C256" s="190" t="s">
        <v>646</v>
      </c>
      <c r="D256" s="190" t="s">
        <v>128</v>
      </c>
      <c r="E256" s="191" t="s">
        <v>647</v>
      </c>
      <c r="F256" s="192" t="s">
        <v>648</v>
      </c>
      <c r="G256" s="193" t="s">
        <v>270</v>
      </c>
      <c r="H256" s="194">
        <v>68</v>
      </c>
      <c r="I256" s="195"/>
      <c r="J256" s="196">
        <f>ROUND(I256*H256,2)</f>
        <v>0</v>
      </c>
      <c r="K256" s="192" t="s">
        <v>373</v>
      </c>
      <c r="L256" s="59"/>
      <c r="M256" s="197" t="s">
        <v>22</v>
      </c>
      <c r="N256" s="198" t="s">
        <v>47</v>
      </c>
      <c r="O256" s="40"/>
      <c r="P256" s="199">
        <f>O256*H256</f>
        <v>0</v>
      </c>
      <c r="Q256" s="199">
        <v>2.2486699999999999E-3</v>
      </c>
      <c r="R256" s="199">
        <f>Q256*H256</f>
        <v>0.15290956</v>
      </c>
      <c r="S256" s="199">
        <v>0</v>
      </c>
      <c r="T256" s="200">
        <f>S256*H256</f>
        <v>0</v>
      </c>
      <c r="AR256" s="22" t="s">
        <v>133</v>
      </c>
      <c r="AT256" s="22" t="s">
        <v>128</v>
      </c>
      <c r="AU256" s="22" t="s">
        <v>85</v>
      </c>
      <c r="AY256" s="22" t="s">
        <v>125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22" t="s">
        <v>24</v>
      </c>
      <c r="BK256" s="201">
        <f>ROUND(I256*H256,2)</f>
        <v>0</v>
      </c>
      <c r="BL256" s="22" t="s">
        <v>133</v>
      </c>
      <c r="BM256" s="22" t="s">
        <v>649</v>
      </c>
    </row>
    <row r="257" spans="2:65" s="1" customFormat="1" ht="27">
      <c r="B257" s="39"/>
      <c r="C257" s="61"/>
      <c r="D257" s="204" t="s">
        <v>153</v>
      </c>
      <c r="E257" s="61"/>
      <c r="F257" s="224" t="s">
        <v>650</v>
      </c>
      <c r="G257" s="61"/>
      <c r="H257" s="61"/>
      <c r="I257" s="161"/>
      <c r="J257" s="61"/>
      <c r="K257" s="61"/>
      <c r="L257" s="59"/>
      <c r="M257" s="225"/>
      <c r="N257" s="40"/>
      <c r="O257" s="40"/>
      <c r="P257" s="40"/>
      <c r="Q257" s="40"/>
      <c r="R257" s="40"/>
      <c r="S257" s="40"/>
      <c r="T257" s="76"/>
      <c r="AT257" s="22" t="s">
        <v>153</v>
      </c>
      <c r="AU257" s="22" t="s">
        <v>85</v>
      </c>
    </row>
    <row r="258" spans="2:65" s="11" customFormat="1" ht="13.5">
      <c r="B258" s="202"/>
      <c r="C258" s="203"/>
      <c r="D258" s="204" t="s">
        <v>135</v>
      </c>
      <c r="E258" s="205" t="s">
        <v>22</v>
      </c>
      <c r="F258" s="206" t="s">
        <v>651</v>
      </c>
      <c r="G258" s="203"/>
      <c r="H258" s="207">
        <v>68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135</v>
      </c>
      <c r="AU258" s="213" t="s">
        <v>85</v>
      </c>
      <c r="AV258" s="11" t="s">
        <v>85</v>
      </c>
      <c r="AW258" s="11" t="s">
        <v>40</v>
      </c>
      <c r="AX258" s="11" t="s">
        <v>24</v>
      </c>
      <c r="AY258" s="213" t="s">
        <v>125</v>
      </c>
    </row>
    <row r="259" spans="2:65" s="1" customFormat="1" ht="16.5" customHeight="1">
      <c r="B259" s="39"/>
      <c r="C259" s="214" t="s">
        <v>652</v>
      </c>
      <c r="D259" s="214" t="s">
        <v>137</v>
      </c>
      <c r="E259" s="215" t="s">
        <v>653</v>
      </c>
      <c r="F259" s="216" t="s">
        <v>654</v>
      </c>
      <c r="G259" s="217" t="s">
        <v>140</v>
      </c>
      <c r="H259" s="218">
        <v>0.54400000000000004</v>
      </c>
      <c r="I259" s="219"/>
      <c r="J259" s="220">
        <f>ROUND(I259*H259,2)</f>
        <v>0</v>
      </c>
      <c r="K259" s="216" t="s">
        <v>373</v>
      </c>
      <c r="L259" s="221"/>
      <c r="M259" s="222" t="s">
        <v>22</v>
      </c>
      <c r="N259" s="223" t="s">
        <v>47</v>
      </c>
      <c r="O259" s="40"/>
      <c r="P259" s="199">
        <f>O259*H259</f>
        <v>0</v>
      </c>
      <c r="Q259" s="199">
        <v>1</v>
      </c>
      <c r="R259" s="199">
        <f>Q259*H259</f>
        <v>0.54400000000000004</v>
      </c>
      <c r="S259" s="199">
        <v>0</v>
      </c>
      <c r="T259" s="200">
        <f>S259*H259</f>
        <v>0</v>
      </c>
      <c r="AR259" s="22" t="s">
        <v>141</v>
      </c>
      <c r="AT259" s="22" t="s">
        <v>137</v>
      </c>
      <c r="AU259" s="22" t="s">
        <v>85</v>
      </c>
      <c r="AY259" s="22" t="s">
        <v>125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22" t="s">
        <v>24</v>
      </c>
      <c r="BK259" s="201">
        <f>ROUND(I259*H259,2)</f>
        <v>0</v>
      </c>
      <c r="BL259" s="22" t="s">
        <v>133</v>
      </c>
      <c r="BM259" s="22" t="s">
        <v>655</v>
      </c>
    </row>
    <row r="260" spans="2:65" s="1" customFormat="1" ht="27">
      <c r="B260" s="39"/>
      <c r="C260" s="61"/>
      <c r="D260" s="204" t="s">
        <v>153</v>
      </c>
      <c r="E260" s="61"/>
      <c r="F260" s="224" t="s">
        <v>656</v>
      </c>
      <c r="G260" s="61"/>
      <c r="H260" s="61"/>
      <c r="I260" s="161"/>
      <c r="J260" s="61"/>
      <c r="K260" s="61"/>
      <c r="L260" s="59"/>
      <c r="M260" s="225"/>
      <c r="N260" s="40"/>
      <c r="O260" s="40"/>
      <c r="P260" s="40"/>
      <c r="Q260" s="40"/>
      <c r="R260" s="40"/>
      <c r="S260" s="40"/>
      <c r="T260" s="76"/>
      <c r="AT260" s="22" t="s">
        <v>153</v>
      </c>
      <c r="AU260" s="22" t="s">
        <v>85</v>
      </c>
    </row>
    <row r="261" spans="2:65" s="11" customFormat="1" ht="13.5">
      <c r="B261" s="202"/>
      <c r="C261" s="203"/>
      <c r="D261" s="204" t="s">
        <v>135</v>
      </c>
      <c r="E261" s="205" t="s">
        <v>22</v>
      </c>
      <c r="F261" s="206" t="s">
        <v>657</v>
      </c>
      <c r="G261" s="203"/>
      <c r="H261" s="207">
        <v>0.54400000000000004</v>
      </c>
      <c r="I261" s="208"/>
      <c r="J261" s="203"/>
      <c r="K261" s="203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135</v>
      </c>
      <c r="AU261" s="213" t="s">
        <v>85</v>
      </c>
      <c r="AV261" s="11" t="s">
        <v>85</v>
      </c>
      <c r="AW261" s="11" t="s">
        <v>40</v>
      </c>
      <c r="AX261" s="11" t="s">
        <v>24</v>
      </c>
      <c r="AY261" s="213" t="s">
        <v>125</v>
      </c>
    </row>
    <row r="262" spans="2:65" s="1" customFormat="1" ht="16.5" customHeight="1">
      <c r="B262" s="39"/>
      <c r="C262" s="190" t="s">
        <v>658</v>
      </c>
      <c r="D262" s="190" t="s">
        <v>128</v>
      </c>
      <c r="E262" s="191" t="s">
        <v>659</v>
      </c>
      <c r="F262" s="192" t="s">
        <v>660</v>
      </c>
      <c r="G262" s="193" t="s">
        <v>151</v>
      </c>
      <c r="H262" s="194">
        <v>4</v>
      </c>
      <c r="I262" s="195"/>
      <c r="J262" s="196">
        <f>ROUND(I262*H262,2)</f>
        <v>0</v>
      </c>
      <c r="K262" s="192" t="s">
        <v>373</v>
      </c>
      <c r="L262" s="59"/>
      <c r="M262" s="197" t="s">
        <v>22</v>
      </c>
      <c r="N262" s="198" t="s">
        <v>47</v>
      </c>
      <c r="O262" s="40"/>
      <c r="P262" s="199">
        <f>O262*H262</f>
        <v>0</v>
      </c>
      <c r="Q262" s="199">
        <v>6.0000000000000002E-5</v>
      </c>
      <c r="R262" s="199">
        <f>Q262*H262</f>
        <v>2.4000000000000001E-4</v>
      </c>
      <c r="S262" s="199">
        <v>0</v>
      </c>
      <c r="T262" s="200">
        <f>S262*H262</f>
        <v>0</v>
      </c>
      <c r="AR262" s="22" t="s">
        <v>133</v>
      </c>
      <c r="AT262" s="22" t="s">
        <v>128</v>
      </c>
      <c r="AU262" s="22" t="s">
        <v>85</v>
      </c>
      <c r="AY262" s="22" t="s">
        <v>125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22" t="s">
        <v>24</v>
      </c>
      <c r="BK262" s="201">
        <f>ROUND(I262*H262,2)</f>
        <v>0</v>
      </c>
      <c r="BL262" s="22" t="s">
        <v>133</v>
      </c>
      <c r="BM262" s="22" t="s">
        <v>661</v>
      </c>
    </row>
    <row r="263" spans="2:65" s="11" customFormat="1" ht="13.5">
      <c r="B263" s="202"/>
      <c r="C263" s="203"/>
      <c r="D263" s="204" t="s">
        <v>135</v>
      </c>
      <c r="E263" s="205" t="s">
        <v>22</v>
      </c>
      <c r="F263" s="206" t="s">
        <v>133</v>
      </c>
      <c r="G263" s="203"/>
      <c r="H263" s="207">
        <v>4</v>
      </c>
      <c r="I263" s="208"/>
      <c r="J263" s="203"/>
      <c r="K263" s="203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135</v>
      </c>
      <c r="AU263" s="213" t="s">
        <v>85</v>
      </c>
      <c r="AV263" s="11" t="s">
        <v>85</v>
      </c>
      <c r="AW263" s="11" t="s">
        <v>40</v>
      </c>
      <c r="AX263" s="11" t="s">
        <v>24</v>
      </c>
      <c r="AY263" s="213" t="s">
        <v>125</v>
      </c>
    </row>
    <row r="264" spans="2:65" s="1" customFormat="1" ht="16.5" customHeight="1">
      <c r="B264" s="39"/>
      <c r="C264" s="190" t="s">
        <v>662</v>
      </c>
      <c r="D264" s="190" t="s">
        <v>128</v>
      </c>
      <c r="E264" s="191" t="s">
        <v>663</v>
      </c>
      <c r="F264" s="192" t="s">
        <v>664</v>
      </c>
      <c r="G264" s="193" t="s">
        <v>151</v>
      </c>
      <c r="H264" s="194">
        <v>4</v>
      </c>
      <c r="I264" s="195"/>
      <c r="J264" s="196">
        <f>ROUND(I264*H264,2)</f>
        <v>0</v>
      </c>
      <c r="K264" s="192" t="s">
        <v>373</v>
      </c>
      <c r="L264" s="59"/>
      <c r="M264" s="197" t="s">
        <v>22</v>
      </c>
      <c r="N264" s="198" t="s">
        <v>47</v>
      </c>
      <c r="O264" s="40"/>
      <c r="P264" s="199">
        <f>O264*H264</f>
        <v>0</v>
      </c>
      <c r="Q264" s="199">
        <v>0.36965999999999999</v>
      </c>
      <c r="R264" s="199">
        <f>Q264*H264</f>
        <v>1.47864</v>
      </c>
      <c r="S264" s="199">
        <v>0</v>
      </c>
      <c r="T264" s="200">
        <f>S264*H264</f>
        <v>0</v>
      </c>
      <c r="AR264" s="22" t="s">
        <v>133</v>
      </c>
      <c r="AT264" s="22" t="s">
        <v>128</v>
      </c>
      <c r="AU264" s="22" t="s">
        <v>85</v>
      </c>
      <c r="AY264" s="22" t="s">
        <v>125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22" t="s">
        <v>24</v>
      </c>
      <c r="BK264" s="201">
        <f>ROUND(I264*H264,2)</f>
        <v>0</v>
      </c>
      <c r="BL264" s="22" t="s">
        <v>133</v>
      </c>
      <c r="BM264" s="22" t="s">
        <v>665</v>
      </c>
    </row>
    <row r="265" spans="2:65" s="11" customFormat="1" ht="13.5">
      <c r="B265" s="202"/>
      <c r="C265" s="203"/>
      <c r="D265" s="204" t="s">
        <v>135</v>
      </c>
      <c r="E265" s="205" t="s">
        <v>22</v>
      </c>
      <c r="F265" s="206" t="s">
        <v>133</v>
      </c>
      <c r="G265" s="203"/>
      <c r="H265" s="207">
        <v>4</v>
      </c>
      <c r="I265" s="208"/>
      <c r="J265" s="203"/>
      <c r="K265" s="203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135</v>
      </c>
      <c r="AU265" s="213" t="s">
        <v>85</v>
      </c>
      <c r="AV265" s="11" t="s">
        <v>85</v>
      </c>
      <c r="AW265" s="11" t="s">
        <v>40</v>
      </c>
      <c r="AX265" s="11" t="s">
        <v>24</v>
      </c>
      <c r="AY265" s="213" t="s">
        <v>125</v>
      </c>
    </row>
    <row r="266" spans="2:65" s="1" customFormat="1" ht="16.5" customHeight="1">
      <c r="B266" s="39"/>
      <c r="C266" s="190" t="s">
        <v>666</v>
      </c>
      <c r="D266" s="190" t="s">
        <v>128</v>
      </c>
      <c r="E266" s="191" t="s">
        <v>667</v>
      </c>
      <c r="F266" s="192" t="s">
        <v>668</v>
      </c>
      <c r="G266" s="193" t="s">
        <v>131</v>
      </c>
      <c r="H266" s="194">
        <v>1416</v>
      </c>
      <c r="I266" s="195"/>
      <c r="J266" s="196">
        <f>ROUND(I266*H266,2)</f>
        <v>0</v>
      </c>
      <c r="K266" s="192" t="s">
        <v>373</v>
      </c>
      <c r="L266" s="59"/>
      <c r="M266" s="197" t="s">
        <v>22</v>
      </c>
      <c r="N266" s="198" t="s">
        <v>47</v>
      </c>
      <c r="O266" s="40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AR266" s="22" t="s">
        <v>133</v>
      </c>
      <c r="AT266" s="22" t="s">
        <v>128</v>
      </c>
      <c r="AU266" s="22" t="s">
        <v>85</v>
      </c>
      <c r="AY266" s="22" t="s">
        <v>125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22" t="s">
        <v>24</v>
      </c>
      <c r="BK266" s="201">
        <f>ROUND(I266*H266,2)</f>
        <v>0</v>
      </c>
      <c r="BL266" s="22" t="s">
        <v>133</v>
      </c>
      <c r="BM266" s="22" t="s">
        <v>669</v>
      </c>
    </row>
    <row r="267" spans="2:65" s="1" customFormat="1" ht="54">
      <c r="B267" s="39"/>
      <c r="C267" s="61"/>
      <c r="D267" s="204" t="s">
        <v>153</v>
      </c>
      <c r="E267" s="61"/>
      <c r="F267" s="224" t="s">
        <v>670</v>
      </c>
      <c r="G267" s="61"/>
      <c r="H267" s="61"/>
      <c r="I267" s="161"/>
      <c r="J267" s="61"/>
      <c r="K267" s="61"/>
      <c r="L267" s="59"/>
      <c r="M267" s="225"/>
      <c r="N267" s="40"/>
      <c r="O267" s="40"/>
      <c r="P267" s="40"/>
      <c r="Q267" s="40"/>
      <c r="R267" s="40"/>
      <c r="S267" s="40"/>
      <c r="T267" s="76"/>
      <c r="AT267" s="22" t="s">
        <v>153</v>
      </c>
      <c r="AU267" s="22" t="s">
        <v>85</v>
      </c>
    </row>
    <row r="268" spans="2:65" s="11" customFormat="1" ht="13.5">
      <c r="B268" s="202"/>
      <c r="C268" s="203"/>
      <c r="D268" s="204" t="s">
        <v>135</v>
      </c>
      <c r="E268" s="205" t="s">
        <v>22</v>
      </c>
      <c r="F268" s="206" t="s">
        <v>671</v>
      </c>
      <c r="G268" s="203"/>
      <c r="H268" s="207">
        <v>1416</v>
      </c>
      <c r="I268" s="208"/>
      <c r="J268" s="203"/>
      <c r="K268" s="203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135</v>
      </c>
      <c r="AU268" s="213" t="s">
        <v>85</v>
      </c>
      <c r="AV268" s="11" t="s">
        <v>85</v>
      </c>
      <c r="AW268" s="11" t="s">
        <v>40</v>
      </c>
      <c r="AX268" s="11" t="s">
        <v>24</v>
      </c>
      <c r="AY268" s="213" t="s">
        <v>125</v>
      </c>
    </row>
    <row r="269" spans="2:65" s="1" customFormat="1" ht="16.5" customHeight="1">
      <c r="B269" s="39"/>
      <c r="C269" s="190" t="s">
        <v>672</v>
      </c>
      <c r="D269" s="190" t="s">
        <v>128</v>
      </c>
      <c r="E269" s="191" t="s">
        <v>673</v>
      </c>
      <c r="F269" s="192" t="s">
        <v>674</v>
      </c>
      <c r="G269" s="193" t="s">
        <v>131</v>
      </c>
      <c r="H269" s="194">
        <v>56640</v>
      </c>
      <c r="I269" s="195"/>
      <c r="J269" s="196">
        <f>ROUND(I269*H269,2)</f>
        <v>0</v>
      </c>
      <c r="K269" s="192" t="s">
        <v>373</v>
      </c>
      <c r="L269" s="59"/>
      <c r="M269" s="197" t="s">
        <v>22</v>
      </c>
      <c r="N269" s="198" t="s">
        <v>47</v>
      </c>
      <c r="O269" s="40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AR269" s="22" t="s">
        <v>133</v>
      </c>
      <c r="AT269" s="22" t="s">
        <v>128</v>
      </c>
      <c r="AU269" s="22" t="s">
        <v>85</v>
      </c>
      <c r="AY269" s="22" t="s">
        <v>125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22" t="s">
        <v>24</v>
      </c>
      <c r="BK269" s="201">
        <f>ROUND(I269*H269,2)</f>
        <v>0</v>
      </c>
      <c r="BL269" s="22" t="s">
        <v>133</v>
      </c>
      <c r="BM269" s="22" t="s">
        <v>675</v>
      </c>
    </row>
    <row r="270" spans="2:65" s="11" customFormat="1" ht="13.5">
      <c r="B270" s="202"/>
      <c r="C270" s="203"/>
      <c r="D270" s="204" t="s">
        <v>135</v>
      </c>
      <c r="E270" s="205" t="s">
        <v>22</v>
      </c>
      <c r="F270" s="206" t="s">
        <v>676</v>
      </c>
      <c r="G270" s="203"/>
      <c r="H270" s="207">
        <v>56640</v>
      </c>
      <c r="I270" s="208"/>
      <c r="J270" s="203"/>
      <c r="K270" s="203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135</v>
      </c>
      <c r="AU270" s="213" t="s">
        <v>85</v>
      </c>
      <c r="AV270" s="11" t="s">
        <v>85</v>
      </c>
      <c r="AW270" s="11" t="s">
        <v>40</v>
      </c>
      <c r="AX270" s="11" t="s">
        <v>24</v>
      </c>
      <c r="AY270" s="213" t="s">
        <v>125</v>
      </c>
    </row>
    <row r="271" spans="2:65" s="1" customFormat="1" ht="16.5" customHeight="1">
      <c r="B271" s="39"/>
      <c r="C271" s="190" t="s">
        <v>677</v>
      </c>
      <c r="D271" s="190" t="s">
        <v>128</v>
      </c>
      <c r="E271" s="191" t="s">
        <v>678</v>
      </c>
      <c r="F271" s="192" t="s">
        <v>679</v>
      </c>
      <c r="G271" s="193" t="s">
        <v>131</v>
      </c>
      <c r="H271" s="194">
        <v>1416</v>
      </c>
      <c r="I271" s="195"/>
      <c r="J271" s="196">
        <f>ROUND(I271*H271,2)</f>
        <v>0</v>
      </c>
      <c r="K271" s="192" t="s">
        <v>373</v>
      </c>
      <c r="L271" s="59"/>
      <c r="M271" s="197" t="s">
        <v>22</v>
      </c>
      <c r="N271" s="198" t="s">
        <v>47</v>
      </c>
      <c r="O271" s="40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AR271" s="22" t="s">
        <v>133</v>
      </c>
      <c r="AT271" s="22" t="s">
        <v>128</v>
      </c>
      <c r="AU271" s="22" t="s">
        <v>85</v>
      </c>
      <c r="AY271" s="22" t="s">
        <v>125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22" t="s">
        <v>24</v>
      </c>
      <c r="BK271" s="201">
        <f>ROUND(I271*H271,2)</f>
        <v>0</v>
      </c>
      <c r="BL271" s="22" t="s">
        <v>133</v>
      </c>
      <c r="BM271" s="22" t="s">
        <v>680</v>
      </c>
    </row>
    <row r="272" spans="2:65" s="11" customFormat="1" ht="13.5">
      <c r="B272" s="202"/>
      <c r="C272" s="203"/>
      <c r="D272" s="204" t="s">
        <v>135</v>
      </c>
      <c r="E272" s="205" t="s">
        <v>22</v>
      </c>
      <c r="F272" s="206" t="s">
        <v>671</v>
      </c>
      <c r="G272" s="203"/>
      <c r="H272" s="207">
        <v>1416</v>
      </c>
      <c r="I272" s="208"/>
      <c r="J272" s="203"/>
      <c r="K272" s="203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135</v>
      </c>
      <c r="AU272" s="213" t="s">
        <v>85</v>
      </c>
      <c r="AV272" s="11" t="s">
        <v>85</v>
      </c>
      <c r="AW272" s="11" t="s">
        <v>40</v>
      </c>
      <c r="AX272" s="11" t="s">
        <v>24</v>
      </c>
      <c r="AY272" s="213" t="s">
        <v>125</v>
      </c>
    </row>
    <row r="273" spans="2:65" s="1" customFormat="1" ht="16.5" customHeight="1">
      <c r="B273" s="39"/>
      <c r="C273" s="190" t="s">
        <v>681</v>
      </c>
      <c r="D273" s="190" t="s">
        <v>128</v>
      </c>
      <c r="E273" s="191" t="s">
        <v>682</v>
      </c>
      <c r="F273" s="192" t="s">
        <v>683</v>
      </c>
      <c r="G273" s="193" t="s">
        <v>131</v>
      </c>
      <c r="H273" s="194">
        <v>1160</v>
      </c>
      <c r="I273" s="195"/>
      <c r="J273" s="196">
        <f>ROUND(I273*H273,2)</f>
        <v>0</v>
      </c>
      <c r="K273" s="192" t="s">
        <v>22</v>
      </c>
      <c r="L273" s="59"/>
      <c r="M273" s="197" t="s">
        <v>22</v>
      </c>
      <c r="N273" s="198" t="s">
        <v>47</v>
      </c>
      <c r="O273" s="40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AR273" s="22" t="s">
        <v>133</v>
      </c>
      <c r="AT273" s="22" t="s">
        <v>128</v>
      </c>
      <c r="AU273" s="22" t="s">
        <v>85</v>
      </c>
      <c r="AY273" s="22" t="s">
        <v>125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22" t="s">
        <v>24</v>
      </c>
      <c r="BK273" s="201">
        <f>ROUND(I273*H273,2)</f>
        <v>0</v>
      </c>
      <c r="BL273" s="22" t="s">
        <v>133</v>
      </c>
      <c r="BM273" s="22" t="s">
        <v>684</v>
      </c>
    </row>
    <row r="274" spans="2:65" s="1" customFormat="1" ht="27">
      <c r="B274" s="39"/>
      <c r="C274" s="61"/>
      <c r="D274" s="204" t="s">
        <v>153</v>
      </c>
      <c r="E274" s="61"/>
      <c r="F274" s="224" t="s">
        <v>685</v>
      </c>
      <c r="G274" s="61"/>
      <c r="H274" s="61"/>
      <c r="I274" s="161"/>
      <c r="J274" s="61"/>
      <c r="K274" s="61"/>
      <c r="L274" s="59"/>
      <c r="M274" s="225"/>
      <c r="N274" s="40"/>
      <c r="O274" s="40"/>
      <c r="P274" s="40"/>
      <c r="Q274" s="40"/>
      <c r="R274" s="40"/>
      <c r="S274" s="40"/>
      <c r="T274" s="76"/>
      <c r="AT274" s="22" t="s">
        <v>153</v>
      </c>
      <c r="AU274" s="22" t="s">
        <v>85</v>
      </c>
    </row>
    <row r="275" spans="2:65" s="11" customFormat="1" ht="13.5">
      <c r="B275" s="202"/>
      <c r="C275" s="203"/>
      <c r="D275" s="204" t="s">
        <v>135</v>
      </c>
      <c r="E275" s="205" t="s">
        <v>22</v>
      </c>
      <c r="F275" s="206" t="s">
        <v>686</v>
      </c>
      <c r="G275" s="203"/>
      <c r="H275" s="207">
        <v>1160</v>
      </c>
      <c r="I275" s="208"/>
      <c r="J275" s="203"/>
      <c r="K275" s="203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135</v>
      </c>
      <c r="AU275" s="213" t="s">
        <v>85</v>
      </c>
      <c r="AV275" s="11" t="s">
        <v>85</v>
      </c>
      <c r="AW275" s="11" t="s">
        <v>40</v>
      </c>
      <c r="AX275" s="11" t="s">
        <v>24</v>
      </c>
      <c r="AY275" s="213" t="s">
        <v>125</v>
      </c>
    </row>
    <row r="276" spans="2:65" s="1" customFormat="1" ht="16.5" customHeight="1">
      <c r="B276" s="39"/>
      <c r="C276" s="214" t="s">
        <v>687</v>
      </c>
      <c r="D276" s="214" t="s">
        <v>137</v>
      </c>
      <c r="E276" s="215" t="s">
        <v>688</v>
      </c>
      <c r="F276" s="216" t="s">
        <v>689</v>
      </c>
      <c r="G276" s="217" t="s">
        <v>131</v>
      </c>
      <c r="H276" s="218">
        <v>1160</v>
      </c>
      <c r="I276" s="219"/>
      <c r="J276" s="220">
        <f>ROUND(I276*H276,2)</f>
        <v>0</v>
      </c>
      <c r="K276" s="216" t="s">
        <v>373</v>
      </c>
      <c r="L276" s="221"/>
      <c r="M276" s="222" t="s">
        <v>22</v>
      </c>
      <c r="N276" s="223" t="s">
        <v>47</v>
      </c>
      <c r="O276" s="40"/>
      <c r="P276" s="199">
        <f>O276*H276</f>
        <v>0</v>
      </c>
      <c r="Q276" s="199">
        <v>5.0000000000000001E-4</v>
      </c>
      <c r="R276" s="199">
        <f>Q276*H276</f>
        <v>0.57999999999999996</v>
      </c>
      <c r="S276" s="199">
        <v>0</v>
      </c>
      <c r="T276" s="200">
        <f>S276*H276</f>
        <v>0</v>
      </c>
      <c r="AR276" s="22" t="s">
        <v>141</v>
      </c>
      <c r="AT276" s="22" t="s">
        <v>137</v>
      </c>
      <c r="AU276" s="22" t="s">
        <v>85</v>
      </c>
      <c r="AY276" s="22" t="s">
        <v>125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22" t="s">
        <v>24</v>
      </c>
      <c r="BK276" s="201">
        <f>ROUND(I276*H276,2)</f>
        <v>0</v>
      </c>
      <c r="BL276" s="22" t="s">
        <v>133</v>
      </c>
      <c r="BM276" s="22" t="s">
        <v>690</v>
      </c>
    </row>
    <row r="277" spans="2:65" s="1" customFormat="1" ht="25.5" customHeight="1">
      <c r="B277" s="39"/>
      <c r="C277" s="190" t="s">
        <v>651</v>
      </c>
      <c r="D277" s="190" t="s">
        <v>128</v>
      </c>
      <c r="E277" s="191" t="s">
        <v>691</v>
      </c>
      <c r="F277" s="192" t="s">
        <v>692</v>
      </c>
      <c r="G277" s="193" t="s">
        <v>131</v>
      </c>
      <c r="H277" s="194">
        <v>916.5</v>
      </c>
      <c r="I277" s="195"/>
      <c r="J277" s="196">
        <f>ROUND(I277*H277,2)</f>
        <v>0</v>
      </c>
      <c r="K277" s="192" t="s">
        <v>373</v>
      </c>
      <c r="L277" s="59"/>
      <c r="M277" s="197" t="s">
        <v>22</v>
      </c>
      <c r="N277" s="198" t="s">
        <v>47</v>
      </c>
      <c r="O277" s="40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AR277" s="22" t="s">
        <v>133</v>
      </c>
      <c r="AT277" s="22" t="s">
        <v>128</v>
      </c>
      <c r="AU277" s="22" t="s">
        <v>85</v>
      </c>
      <c r="AY277" s="22" t="s">
        <v>125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22" t="s">
        <v>24</v>
      </c>
      <c r="BK277" s="201">
        <f>ROUND(I277*H277,2)</f>
        <v>0</v>
      </c>
      <c r="BL277" s="22" t="s">
        <v>133</v>
      </c>
      <c r="BM277" s="22" t="s">
        <v>693</v>
      </c>
    </row>
    <row r="278" spans="2:65" s="1" customFormat="1" ht="67.5">
      <c r="B278" s="39"/>
      <c r="C278" s="61"/>
      <c r="D278" s="204" t="s">
        <v>153</v>
      </c>
      <c r="E278" s="61"/>
      <c r="F278" s="224" t="s">
        <v>694</v>
      </c>
      <c r="G278" s="61"/>
      <c r="H278" s="61"/>
      <c r="I278" s="161"/>
      <c r="J278" s="61"/>
      <c r="K278" s="61"/>
      <c r="L278" s="59"/>
      <c r="M278" s="225"/>
      <c r="N278" s="40"/>
      <c r="O278" s="40"/>
      <c r="P278" s="40"/>
      <c r="Q278" s="40"/>
      <c r="R278" s="40"/>
      <c r="S278" s="40"/>
      <c r="T278" s="76"/>
      <c r="AT278" s="22" t="s">
        <v>153</v>
      </c>
      <c r="AU278" s="22" t="s">
        <v>85</v>
      </c>
    </row>
    <row r="279" spans="2:65" s="11" customFormat="1" ht="13.5">
      <c r="B279" s="202"/>
      <c r="C279" s="203"/>
      <c r="D279" s="204" t="s">
        <v>135</v>
      </c>
      <c r="E279" s="205" t="s">
        <v>22</v>
      </c>
      <c r="F279" s="206" t="s">
        <v>695</v>
      </c>
      <c r="G279" s="203"/>
      <c r="H279" s="207">
        <v>352.5</v>
      </c>
      <c r="I279" s="208"/>
      <c r="J279" s="203"/>
      <c r="K279" s="203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135</v>
      </c>
      <c r="AU279" s="213" t="s">
        <v>85</v>
      </c>
      <c r="AV279" s="11" t="s">
        <v>85</v>
      </c>
      <c r="AW279" s="11" t="s">
        <v>40</v>
      </c>
      <c r="AX279" s="11" t="s">
        <v>76</v>
      </c>
      <c r="AY279" s="213" t="s">
        <v>125</v>
      </c>
    </row>
    <row r="280" spans="2:65" s="11" customFormat="1" ht="13.5">
      <c r="B280" s="202"/>
      <c r="C280" s="203"/>
      <c r="D280" s="204" t="s">
        <v>135</v>
      </c>
      <c r="E280" s="205" t="s">
        <v>22</v>
      </c>
      <c r="F280" s="206" t="s">
        <v>696</v>
      </c>
      <c r="G280" s="203"/>
      <c r="H280" s="207">
        <v>564</v>
      </c>
      <c r="I280" s="208"/>
      <c r="J280" s="203"/>
      <c r="K280" s="203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135</v>
      </c>
      <c r="AU280" s="213" t="s">
        <v>85</v>
      </c>
      <c r="AV280" s="11" t="s">
        <v>85</v>
      </c>
      <c r="AW280" s="11" t="s">
        <v>40</v>
      </c>
      <c r="AX280" s="11" t="s">
        <v>76</v>
      </c>
      <c r="AY280" s="213" t="s">
        <v>125</v>
      </c>
    </row>
    <row r="281" spans="2:65" s="12" customFormat="1" ht="13.5">
      <c r="B281" s="226"/>
      <c r="C281" s="227"/>
      <c r="D281" s="204" t="s">
        <v>135</v>
      </c>
      <c r="E281" s="228" t="s">
        <v>22</v>
      </c>
      <c r="F281" s="229" t="s">
        <v>212</v>
      </c>
      <c r="G281" s="227"/>
      <c r="H281" s="230">
        <v>916.5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135</v>
      </c>
      <c r="AU281" s="236" t="s">
        <v>85</v>
      </c>
      <c r="AV281" s="12" t="s">
        <v>133</v>
      </c>
      <c r="AW281" s="12" t="s">
        <v>40</v>
      </c>
      <c r="AX281" s="12" t="s">
        <v>24</v>
      </c>
      <c r="AY281" s="236" t="s">
        <v>125</v>
      </c>
    </row>
    <row r="282" spans="2:65" s="1" customFormat="1" ht="25.5" customHeight="1">
      <c r="B282" s="39"/>
      <c r="C282" s="190" t="s">
        <v>697</v>
      </c>
      <c r="D282" s="190" t="s">
        <v>128</v>
      </c>
      <c r="E282" s="191" t="s">
        <v>698</v>
      </c>
      <c r="F282" s="192" t="s">
        <v>699</v>
      </c>
      <c r="G282" s="193" t="s">
        <v>131</v>
      </c>
      <c r="H282" s="194">
        <v>36660</v>
      </c>
      <c r="I282" s="195"/>
      <c r="J282" s="196">
        <f>ROUND(I282*H282,2)</f>
        <v>0</v>
      </c>
      <c r="K282" s="192" t="s">
        <v>373</v>
      </c>
      <c r="L282" s="59"/>
      <c r="M282" s="197" t="s">
        <v>22</v>
      </c>
      <c r="N282" s="198" t="s">
        <v>47</v>
      </c>
      <c r="O282" s="40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AR282" s="22" t="s">
        <v>133</v>
      </c>
      <c r="AT282" s="22" t="s">
        <v>128</v>
      </c>
      <c r="AU282" s="22" t="s">
        <v>85</v>
      </c>
      <c r="AY282" s="22" t="s">
        <v>125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22" t="s">
        <v>24</v>
      </c>
      <c r="BK282" s="201">
        <f>ROUND(I282*H282,2)</f>
        <v>0</v>
      </c>
      <c r="BL282" s="22" t="s">
        <v>133</v>
      </c>
      <c r="BM282" s="22" t="s">
        <v>700</v>
      </c>
    </row>
    <row r="283" spans="2:65" s="1" customFormat="1" ht="40.5">
      <c r="B283" s="39"/>
      <c r="C283" s="61"/>
      <c r="D283" s="204" t="s">
        <v>153</v>
      </c>
      <c r="E283" s="61"/>
      <c r="F283" s="224" t="s">
        <v>701</v>
      </c>
      <c r="G283" s="61"/>
      <c r="H283" s="61"/>
      <c r="I283" s="161"/>
      <c r="J283" s="61"/>
      <c r="K283" s="61"/>
      <c r="L283" s="59"/>
      <c r="M283" s="225"/>
      <c r="N283" s="40"/>
      <c r="O283" s="40"/>
      <c r="P283" s="40"/>
      <c r="Q283" s="40"/>
      <c r="R283" s="40"/>
      <c r="S283" s="40"/>
      <c r="T283" s="76"/>
      <c r="AT283" s="22" t="s">
        <v>153</v>
      </c>
      <c r="AU283" s="22" t="s">
        <v>85</v>
      </c>
    </row>
    <row r="284" spans="2:65" s="11" customFormat="1" ht="13.5">
      <c r="B284" s="202"/>
      <c r="C284" s="203"/>
      <c r="D284" s="204" t="s">
        <v>135</v>
      </c>
      <c r="E284" s="205" t="s">
        <v>22</v>
      </c>
      <c r="F284" s="206" t="s">
        <v>702</v>
      </c>
      <c r="G284" s="203"/>
      <c r="H284" s="207">
        <v>36660</v>
      </c>
      <c r="I284" s="208"/>
      <c r="J284" s="203"/>
      <c r="K284" s="203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135</v>
      </c>
      <c r="AU284" s="213" t="s">
        <v>85</v>
      </c>
      <c r="AV284" s="11" t="s">
        <v>85</v>
      </c>
      <c r="AW284" s="11" t="s">
        <v>40</v>
      </c>
      <c r="AX284" s="11" t="s">
        <v>24</v>
      </c>
      <c r="AY284" s="213" t="s">
        <v>125</v>
      </c>
    </row>
    <row r="285" spans="2:65" s="1" customFormat="1" ht="25.5" customHeight="1">
      <c r="B285" s="39"/>
      <c r="C285" s="190" t="s">
        <v>703</v>
      </c>
      <c r="D285" s="190" t="s">
        <v>128</v>
      </c>
      <c r="E285" s="191" t="s">
        <v>704</v>
      </c>
      <c r="F285" s="192" t="s">
        <v>705</v>
      </c>
      <c r="G285" s="193" t="s">
        <v>131</v>
      </c>
      <c r="H285" s="194">
        <v>916.5</v>
      </c>
      <c r="I285" s="195"/>
      <c r="J285" s="196">
        <f>ROUND(I285*H285,2)</f>
        <v>0</v>
      </c>
      <c r="K285" s="192" t="s">
        <v>373</v>
      </c>
      <c r="L285" s="59"/>
      <c r="M285" s="197" t="s">
        <v>22</v>
      </c>
      <c r="N285" s="198" t="s">
        <v>47</v>
      </c>
      <c r="O285" s="40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AR285" s="22" t="s">
        <v>133</v>
      </c>
      <c r="AT285" s="22" t="s">
        <v>128</v>
      </c>
      <c r="AU285" s="22" t="s">
        <v>85</v>
      </c>
      <c r="AY285" s="22" t="s">
        <v>125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22" t="s">
        <v>24</v>
      </c>
      <c r="BK285" s="201">
        <f>ROUND(I285*H285,2)</f>
        <v>0</v>
      </c>
      <c r="BL285" s="22" t="s">
        <v>133</v>
      </c>
      <c r="BM285" s="22" t="s">
        <v>706</v>
      </c>
    </row>
    <row r="286" spans="2:65" s="1" customFormat="1" ht="16.5" customHeight="1">
      <c r="B286" s="39"/>
      <c r="C286" s="190" t="s">
        <v>707</v>
      </c>
      <c r="D286" s="190" t="s">
        <v>128</v>
      </c>
      <c r="E286" s="191" t="s">
        <v>708</v>
      </c>
      <c r="F286" s="192" t="s">
        <v>709</v>
      </c>
      <c r="G286" s="193" t="s">
        <v>140</v>
      </c>
      <c r="H286" s="194">
        <v>10.4</v>
      </c>
      <c r="I286" s="195"/>
      <c r="J286" s="196">
        <f>ROUND(I286*H286,2)</f>
        <v>0</v>
      </c>
      <c r="K286" s="192" t="s">
        <v>373</v>
      </c>
      <c r="L286" s="59"/>
      <c r="M286" s="197" t="s">
        <v>22</v>
      </c>
      <c r="N286" s="198" t="s">
        <v>47</v>
      </c>
      <c r="O286" s="40"/>
      <c r="P286" s="199">
        <f>O286*H286</f>
        <v>0</v>
      </c>
      <c r="Q286" s="199">
        <v>4.4000000000000003E-3</v>
      </c>
      <c r="R286" s="199">
        <f>Q286*H286</f>
        <v>4.5760000000000002E-2</v>
      </c>
      <c r="S286" s="199">
        <v>0</v>
      </c>
      <c r="T286" s="200">
        <f>S286*H286</f>
        <v>0</v>
      </c>
      <c r="AR286" s="22" t="s">
        <v>133</v>
      </c>
      <c r="AT286" s="22" t="s">
        <v>128</v>
      </c>
      <c r="AU286" s="22" t="s">
        <v>85</v>
      </c>
      <c r="AY286" s="22" t="s">
        <v>125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22" t="s">
        <v>24</v>
      </c>
      <c r="BK286" s="201">
        <f>ROUND(I286*H286,2)</f>
        <v>0</v>
      </c>
      <c r="BL286" s="22" t="s">
        <v>133</v>
      </c>
      <c r="BM286" s="22" t="s">
        <v>710</v>
      </c>
    </row>
    <row r="287" spans="2:65" s="1" customFormat="1" ht="40.5">
      <c r="B287" s="39"/>
      <c r="C287" s="61"/>
      <c r="D287" s="204" t="s">
        <v>153</v>
      </c>
      <c r="E287" s="61"/>
      <c r="F287" s="224" t="s">
        <v>711</v>
      </c>
      <c r="G287" s="61"/>
      <c r="H287" s="61"/>
      <c r="I287" s="161"/>
      <c r="J287" s="61"/>
      <c r="K287" s="61"/>
      <c r="L287" s="59"/>
      <c r="M287" s="225"/>
      <c r="N287" s="40"/>
      <c r="O287" s="40"/>
      <c r="P287" s="40"/>
      <c r="Q287" s="40"/>
      <c r="R287" s="40"/>
      <c r="S287" s="40"/>
      <c r="T287" s="76"/>
      <c r="AT287" s="22" t="s">
        <v>153</v>
      </c>
      <c r="AU287" s="22" t="s">
        <v>85</v>
      </c>
    </row>
    <row r="288" spans="2:65" s="11" customFormat="1" ht="13.5">
      <c r="B288" s="202"/>
      <c r="C288" s="203"/>
      <c r="D288" s="204" t="s">
        <v>135</v>
      </c>
      <c r="E288" s="205" t="s">
        <v>22</v>
      </c>
      <c r="F288" s="206" t="s">
        <v>712</v>
      </c>
      <c r="G288" s="203"/>
      <c r="H288" s="207">
        <v>10.4</v>
      </c>
      <c r="I288" s="208"/>
      <c r="J288" s="203"/>
      <c r="K288" s="203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135</v>
      </c>
      <c r="AU288" s="213" t="s">
        <v>85</v>
      </c>
      <c r="AV288" s="11" t="s">
        <v>85</v>
      </c>
      <c r="AW288" s="11" t="s">
        <v>40</v>
      </c>
      <c r="AX288" s="11" t="s">
        <v>24</v>
      </c>
      <c r="AY288" s="213" t="s">
        <v>125</v>
      </c>
    </row>
    <row r="289" spans="2:65" s="1" customFormat="1" ht="16.5" customHeight="1">
      <c r="B289" s="39"/>
      <c r="C289" s="190" t="s">
        <v>713</v>
      </c>
      <c r="D289" s="190" t="s">
        <v>128</v>
      </c>
      <c r="E289" s="191" t="s">
        <v>714</v>
      </c>
      <c r="F289" s="192" t="s">
        <v>715</v>
      </c>
      <c r="G289" s="193" t="s">
        <v>140</v>
      </c>
      <c r="H289" s="194">
        <v>10.4</v>
      </c>
      <c r="I289" s="195"/>
      <c r="J289" s="196">
        <f>ROUND(I289*H289,2)</f>
        <v>0</v>
      </c>
      <c r="K289" s="192" t="s">
        <v>373</v>
      </c>
      <c r="L289" s="59"/>
      <c r="M289" s="197" t="s">
        <v>22</v>
      </c>
      <c r="N289" s="198" t="s">
        <v>47</v>
      </c>
      <c r="O289" s="40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AR289" s="22" t="s">
        <v>133</v>
      </c>
      <c r="AT289" s="22" t="s">
        <v>128</v>
      </c>
      <c r="AU289" s="22" t="s">
        <v>85</v>
      </c>
      <c r="AY289" s="22" t="s">
        <v>125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22" t="s">
        <v>24</v>
      </c>
      <c r="BK289" s="201">
        <f>ROUND(I289*H289,2)</f>
        <v>0</v>
      </c>
      <c r="BL289" s="22" t="s">
        <v>133</v>
      </c>
      <c r="BM289" s="22" t="s">
        <v>716</v>
      </c>
    </row>
    <row r="290" spans="2:65" s="1" customFormat="1" ht="40.5">
      <c r="B290" s="39"/>
      <c r="C290" s="61"/>
      <c r="D290" s="204" t="s">
        <v>153</v>
      </c>
      <c r="E290" s="61"/>
      <c r="F290" s="224" t="s">
        <v>711</v>
      </c>
      <c r="G290" s="61"/>
      <c r="H290" s="61"/>
      <c r="I290" s="161"/>
      <c r="J290" s="61"/>
      <c r="K290" s="61"/>
      <c r="L290" s="59"/>
      <c r="M290" s="225"/>
      <c r="N290" s="40"/>
      <c r="O290" s="40"/>
      <c r="P290" s="40"/>
      <c r="Q290" s="40"/>
      <c r="R290" s="40"/>
      <c r="S290" s="40"/>
      <c r="T290" s="76"/>
      <c r="AT290" s="22" t="s">
        <v>153</v>
      </c>
      <c r="AU290" s="22" t="s">
        <v>85</v>
      </c>
    </row>
    <row r="291" spans="2:65" s="11" customFormat="1" ht="13.5">
      <c r="B291" s="202"/>
      <c r="C291" s="203"/>
      <c r="D291" s="204" t="s">
        <v>135</v>
      </c>
      <c r="E291" s="205" t="s">
        <v>22</v>
      </c>
      <c r="F291" s="206" t="s">
        <v>712</v>
      </c>
      <c r="G291" s="203"/>
      <c r="H291" s="207">
        <v>10.4</v>
      </c>
      <c r="I291" s="208"/>
      <c r="J291" s="203"/>
      <c r="K291" s="203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135</v>
      </c>
      <c r="AU291" s="213" t="s">
        <v>85</v>
      </c>
      <c r="AV291" s="11" t="s">
        <v>85</v>
      </c>
      <c r="AW291" s="11" t="s">
        <v>40</v>
      </c>
      <c r="AX291" s="11" t="s">
        <v>24</v>
      </c>
      <c r="AY291" s="213" t="s">
        <v>125</v>
      </c>
    </row>
    <row r="292" spans="2:65" s="1" customFormat="1" ht="16.5" customHeight="1">
      <c r="B292" s="39"/>
      <c r="C292" s="190" t="s">
        <v>717</v>
      </c>
      <c r="D292" s="190" t="s">
        <v>128</v>
      </c>
      <c r="E292" s="191" t="s">
        <v>718</v>
      </c>
      <c r="F292" s="192" t="s">
        <v>719</v>
      </c>
      <c r="G292" s="193" t="s">
        <v>140</v>
      </c>
      <c r="H292" s="194">
        <v>10.4</v>
      </c>
      <c r="I292" s="195"/>
      <c r="J292" s="196">
        <f>ROUND(I292*H292,2)</f>
        <v>0</v>
      </c>
      <c r="K292" s="192" t="s">
        <v>373</v>
      </c>
      <c r="L292" s="59"/>
      <c r="M292" s="197" t="s">
        <v>22</v>
      </c>
      <c r="N292" s="198" t="s">
        <v>47</v>
      </c>
      <c r="O292" s="40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AR292" s="22" t="s">
        <v>133</v>
      </c>
      <c r="AT292" s="22" t="s">
        <v>128</v>
      </c>
      <c r="AU292" s="22" t="s">
        <v>85</v>
      </c>
      <c r="AY292" s="22" t="s">
        <v>125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22" t="s">
        <v>24</v>
      </c>
      <c r="BK292" s="201">
        <f>ROUND(I292*H292,2)</f>
        <v>0</v>
      </c>
      <c r="BL292" s="22" t="s">
        <v>133</v>
      </c>
      <c r="BM292" s="22" t="s">
        <v>720</v>
      </c>
    </row>
    <row r="293" spans="2:65" s="1" customFormat="1" ht="40.5">
      <c r="B293" s="39"/>
      <c r="C293" s="61"/>
      <c r="D293" s="204" t="s">
        <v>153</v>
      </c>
      <c r="E293" s="61"/>
      <c r="F293" s="224" t="s">
        <v>721</v>
      </c>
      <c r="G293" s="61"/>
      <c r="H293" s="61"/>
      <c r="I293" s="161"/>
      <c r="J293" s="61"/>
      <c r="K293" s="61"/>
      <c r="L293" s="59"/>
      <c r="M293" s="225"/>
      <c r="N293" s="40"/>
      <c r="O293" s="40"/>
      <c r="P293" s="40"/>
      <c r="Q293" s="40"/>
      <c r="R293" s="40"/>
      <c r="S293" s="40"/>
      <c r="T293" s="76"/>
      <c r="AT293" s="22" t="s">
        <v>153</v>
      </c>
      <c r="AU293" s="22" t="s">
        <v>85</v>
      </c>
    </row>
    <row r="294" spans="2:65" s="11" customFormat="1" ht="13.5">
      <c r="B294" s="202"/>
      <c r="C294" s="203"/>
      <c r="D294" s="204" t="s">
        <v>135</v>
      </c>
      <c r="E294" s="205" t="s">
        <v>22</v>
      </c>
      <c r="F294" s="206" t="s">
        <v>722</v>
      </c>
      <c r="G294" s="203"/>
      <c r="H294" s="207">
        <v>10.4</v>
      </c>
      <c r="I294" s="208"/>
      <c r="J294" s="203"/>
      <c r="K294" s="203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135</v>
      </c>
      <c r="AU294" s="213" t="s">
        <v>85</v>
      </c>
      <c r="AV294" s="11" t="s">
        <v>85</v>
      </c>
      <c r="AW294" s="11" t="s">
        <v>40</v>
      </c>
      <c r="AX294" s="11" t="s">
        <v>76</v>
      </c>
      <c r="AY294" s="213" t="s">
        <v>125</v>
      </c>
    </row>
    <row r="295" spans="2:65" s="12" customFormat="1" ht="13.5">
      <c r="B295" s="226"/>
      <c r="C295" s="227"/>
      <c r="D295" s="204" t="s">
        <v>135</v>
      </c>
      <c r="E295" s="228" t="s">
        <v>22</v>
      </c>
      <c r="F295" s="229" t="s">
        <v>212</v>
      </c>
      <c r="G295" s="227"/>
      <c r="H295" s="230">
        <v>10.4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AT295" s="236" t="s">
        <v>135</v>
      </c>
      <c r="AU295" s="236" t="s">
        <v>85</v>
      </c>
      <c r="AV295" s="12" t="s">
        <v>133</v>
      </c>
      <c r="AW295" s="12" t="s">
        <v>40</v>
      </c>
      <c r="AX295" s="12" t="s">
        <v>24</v>
      </c>
      <c r="AY295" s="236" t="s">
        <v>125</v>
      </c>
    </row>
    <row r="296" spans="2:65" s="1" customFormat="1" ht="16.5" customHeight="1">
      <c r="B296" s="39"/>
      <c r="C296" s="190" t="s">
        <v>723</v>
      </c>
      <c r="D296" s="190" t="s">
        <v>128</v>
      </c>
      <c r="E296" s="191" t="s">
        <v>724</v>
      </c>
      <c r="F296" s="192" t="s">
        <v>725</v>
      </c>
      <c r="G296" s="193" t="s">
        <v>270</v>
      </c>
      <c r="H296" s="194">
        <v>10</v>
      </c>
      <c r="I296" s="195"/>
      <c r="J296" s="196">
        <f>ROUND(I296*H296,2)</f>
        <v>0</v>
      </c>
      <c r="K296" s="192" t="s">
        <v>373</v>
      </c>
      <c r="L296" s="59"/>
      <c r="M296" s="197" t="s">
        <v>22</v>
      </c>
      <c r="N296" s="198" t="s">
        <v>47</v>
      </c>
      <c r="O296" s="40"/>
      <c r="P296" s="199">
        <f>O296*H296</f>
        <v>0</v>
      </c>
      <c r="Q296" s="199">
        <v>8.3599999999999999E-5</v>
      </c>
      <c r="R296" s="199">
        <f>Q296*H296</f>
        <v>8.3599999999999994E-4</v>
      </c>
      <c r="S296" s="199">
        <v>1.7999999999999999E-2</v>
      </c>
      <c r="T296" s="200">
        <f>S296*H296</f>
        <v>0.18</v>
      </c>
      <c r="AR296" s="22" t="s">
        <v>202</v>
      </c>
      <c r="AT296" s="22" t="s">
        <v>128</v>
      </c>
      <c r="AU296" s="22" t="s">
        <v>85</v>
      </c>
      <c r="AY296" s="22" t="s">
        <v>125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22" t="s">
        <v>24</v>
      </c>
      <c r="BK296" s="201">
        <f>ROUND(I296*H296,2)</f>
        <v>0</v>
      </c>
      <c r="BL296" s="22" t="s">
        <v>202</v>
      </c>
      <c r="BM296" s="22" t="s">
        <v>726</v>
      </c>
    </row>
    <row r="297" spans="2:65" s="1" customFormat="1" ht="27">
      <c r="B297" s="39"/>
      <c r="C297" s="61"/>
      <c r="D297" s="204" t="s">
        <v>153</v>
      </c>
      <c r="E297" s="61"/>
      <c r="F297" s="224" t="s">
        <v>727</v>
      </c>
      <c r="G297" s="61"/>
      <c r="H297" s="61"/>
      <c r="I297" s="161"/>
      <c r="J297" s="61"/>
      <c r="K297" s="61"/>
      <c r="L297" s="59"/>
      <c r="M297" s="225"/>
      <c r="N297" s="40"/>
      <c r="O297" s="40"/>
      <c r="P297" s="40"/>
      <c r="Q297" s="40"/>
      <c r="R297" s="40"/>
      <c r="S297" s="40"/>
      <c r="T297" s="76"/>
      <c r="AT297" s="22" t="s">
        <v>153</v>
      </c>
      <c r="AU297" s="22" t="s">
        <v>85</v>
      </c>
    </row>
    <row r="298" spans="2:65" s="11" customFormat="1" ht="13.5">
      <c r="B298" s="202"/>
      <c r="C298" s="203"/>
      <c r="D298" s="204" t="s">
        <v>135</v>
      </c>
      <c r="E298" s="205" t="s">
        <v>22</v>
      </c>
      <c r="F298" s="206" t="s">
        <v>728</v>
      </c>
      <c r="G298" s="203"/>
      <c r="H298" s="207">
        <v>10</v>
      </c>
      <c r="I298" s="208"/>
      <c r="J298" s="203"/>
      <c r="K298" s="203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135</v>
      </c>
      <c r="AU298" s="213" t="s">
        <v>85</v>
      </c>
      <c r="AV298" s="11" t="s">
        <v>85</v>
      </c>
      <c r="AW298" s="11" t="s">
        <v>40</v>
      </c>
      <c r="AX298" s="11" t="s">
        <v>24</v>
      </c>
      <c r="AY298" s="213" t="s">
        <v>125</v>
      </c>
    </row>
    <row r="299" spans="2:65" s="1" customFormat="1" ht="16.5" customHeight="1">
      <c r="B299" s="39"/>
      <c r="C299" s="190" t="s">
        <v>729</v>
      </c>
      <c r="D299" s="190" t="s">
        <v>128</v>
      </c>
      <c r="E299" s="191" t="s">
        <v>730</v>
      </c>
      <c r="F299" s="192" t="s">
        <v>731</v>
      </c>
      <c r="G299" s="193" t="s">
        <v>270</v>
      </c>
      <c r="H299" s="194">
        <v>2</v>
      </c>
      <c r="I299" s="195"/>
      <c r="J299" s="196">
        <f>ROUND(I299*H299,2)</f>
        <v>0</v>
      </c>
      <c r="K299" s="192" t="s">
        <v>373</v>
      </c>
      <c r="L299" s="59"/>
      <c r="M299" s="197" t="s">
        <v>22</v>
      </c>
      <c r="N299" s="198" t="s">
        <v>47</v>
      </c>
      <c r="O299" s="40"/>
      <c r="P299" s="199">
        <f>O299*H299</f>
        <v>0</v>
      </c>
      <c r="Q299" s="199">
        <v>4.2104999999999998E-3</v>
      </c>
      <c r="R299" s="199">
        <f>Q299*H299</f>
        <v>8.4209999999999997E-3</v>
      </c>
      <c r="S299" s="199">
        <v>0</v>
      </c>
      <c r="T299" s="200">
        <f>S299*H299</f>
        <v>0</v>
      </c>
      <c r="AR299" s="22" t="s">
        <v>133</v>
      </c>
      <c r="AT299" s="22" t="s">
        <v>128</v>
      </c>
      <c r="AU299" s="22" t="s">
        <v>85</v>
      </c>
      <c r="AY299" s="22" t="s">
        <v>125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22" t="s">
        <v>24</v>
      </c>
      <c r="BK299" s="201">
        <f>ROUND(I299*H299,2)</f>
        <v>0</v>
      </c>
      <c r="BL299" s="22" t="s">
        <v>133</v>
      </c>
      <c r="BM299" s="22" t="s">
        <v>732</v>
      </c>
    </row>
    <row r="300" spans="2:65" s="1" customFormat="1" ht="27">
      <c r="B300" s="39"/>
      <c r="C300" s="61"/>
      <c r="D300" s="204" t="s">
        <v>153</v>
      </c>
      <c r="E300" s="61"/>
      <c r="F300" s="224" t="s">
        <v>733</v>
      </c>
      <c r="G300" s="61"/>
      <c r="H300" s="61"/>
      <c r="I300" s="161"/>
      <c r="J300" s="61"/>
      <c r="K300" s="61"/>
      <c r="L300" s="59"/>
      <c r="M300" s="225"/>
      <c r="N300" s="40"/>
      <c r="O300" s="40"/>
      <c r="P300" s="40"/>
      <c r="Q300" s="40"/>
      <c r="R300" s="40"/>
      <c r="S300" s="40"/>
      <c r="T300" s="76"/>
      <c r="AT300" s="22" t="s">
        <v>153</v>
      </c>
      <c r="AU300" s="22" t="s">
        <v>85</v>
      </c>
    </row>
    <row r="301" spans="2:65" s="11" customFormat="1" ht="13.5">
      <c r="B301" s="202"/>
      <c r="C301" s="203"/>
      <c r="D301" s="204" t="s">
        <v>135</v>
      </c>
      <c r="E301" s="205" t="s">
        <v>22</v>
      </c>
      <c r="F301" s="206" t="s">
        <v>85</v>
      </c>
      <c r="G301" s="203"/>
      <c r="H301" s="207">
        <v>2</v>
      </c>
      <c r="I301" s="208"/>
      <c r="J301" s="203"/>
      <c r="K301" s="203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135</v>
      </c>
      <c r="AU301" s="213" t="s">
        <v>85</v>
      </c>
      <c r="AV301" s="11" t="s">
        <v>85</v>
      </c>
      <c r="AW301" s="11" t="s">
        <v>40</v>
      </c>
      <c r="AX301" s="11" t="s">
        <v>24</v>
      </c>
      <c r="AY301" s="213" t="s">
        <v>125</v>
      </c>
    </row>
    <row r="302" spans="2:65" s="1" customFormat="1" ht="16.5" customHeight="1">
      <c r="B302" s="39"/>
      <c r="C302" s="214" t="s">
        <v>734</v>
      </c>
      <c r="D302" s="214" t="s">
        <v>137</v>
      </c>
      <c r="E302" s="215" t="s">
        <v>735</v>
      </c>
      <c r="F302" s="216" t="s">
        <v>736</v>
      </c>
      <c r="G302" s="217" t="s">
        <v>737</v>
      </c>
      <c r="H302" s="218">
        <v>3</v>
      </c>
      <c r="I302" s="219"/>
      <c r="J302" s="220">
        <f>ROUND(I302*H302,2)</f>
        <v>0</v>
      </c>
      <c r="K302" s="216" t="s">
        <v>373</v>
      </c>
      <c r="L302" s="221"/>
      <c r="M302" s="222" t="s">
        <v>22</v>
      </c>
      <c r="N302" s="223" t="s">
        <v>47</v>
      </c>
      <c r="O302" s="40"/>
      <c r="P302" s="199">
        <f>O302*H302</f>
        <v>0</v>
      </c>
      <c r="Q302" s="199">
        <v>1.16E-3</v>
      </c>
      <c r="R302" s="199">
        <f>Q302*H302</f>
        <v>3.48E-3</v>
      </c>
      <c r="S302" s="199">
        <v>0</v>
      </c>
      <c r="T302" s="200">
        <f>S302*H302</f>
        <v>0</v>
      </c>
      <c r="AR302" s="22" t="s">
        <v>141</v>
      </c>
      <c r="AT302" s="22" t="s">
        <v>137</v>
      </c>
      <c r="AU302" s="22" t="s">
        <v>85</v>
      </c>
      <c r="AY302" s="22" t="s">
        <v>125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22" t="s">
        <v>24</v>
      </c>
      <c r="BK302" s="201">
        <f>ROUND(I302*H302,2)</f>
        <v>0</v>
      </c>
      <c r="BL302" s="22" t="s">
        <v>133</v>
      </c>
      <c r="BM302" s="22" t="s">
        <v>738</v>
      </c>
    </row>
    <row r="303" spans="2:65" s="1" customFormat="1" ht="40.5">
      <c r="B303" s="39"/>
      <c r="C303" s="61"/>
      <c r="D303" s="204" t="s">
        <v>153</v>
      </c>
      <c r="E303" s="61"/>
      <c r="F303" s="224" t="s">
        <v>739</v>
      </c>
      <c r="G303" s="61"/>
      <c r="H303" s="61"/>
      <c r="I303" s="161"/>
      <c r="J303" s="61"/>
      <c r="K303" s="61"/>
      <c r="L303" s="59"/>
      <c r="M303" s="225"/>
      <c r="N303" s="40"/>
      <c r="O303" s="40"/>
      <c r="P303" s="40"/>
      <c r="Q303" s="40"/>
      <c r="R303" s="40"/>
      <c r="S303" s="40"/>
      <c r="T303" s="76"/>
      <c r="AT303" s="22" t="s">
        <v>153</v>
      </c>
      <c r="AU303" s="22" t="s">
        <v>85</v>
      </c>
    </row>
    <row r="304" spans="2:65" s="11" customFormat="1" ht="13.5">
      <c r="B304" s="202"/>
      <c r="C304" s="203"/>
      <c r="D304" s="204" t="s">
        <v>135</v>
      </c>
      <c r="E304" s="205" t="s">
        <v>22</v>
      </c>
      <c r="F304" s="206" t="s">
        <v>91</v>
      </c>
      <c r="G304" s="203"/>
      <c r="H304" s="207">
        <v>3</v>
      </c>
      <c r="I304" s="208"/>
      <c r="J304" s="203"/>
      <c r="K304" s="203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135</v>
      </c>
      <c r="AU304" s="213" t="s">
        <v>85</v>
      </c>
      <c r="AV304" s="11" t="s">
        <v>85</v>
      </c>
      <c r="AW304" s="11" t="s">
        <v>40</v>
      </c>
      <c r="AX304" s="11" t="s">
        <v>24</v>
      </c>
      <c r="AY304" s="213" t="s">
        <v>125</v>
      </c>
    </row>
    <row r="305" spans="2:65" s="1" customFormat="1" ht="25.5" customHeight="1">
      <c r="B305" s="39"/>
      <c r="C305" s="190" t="s">
        <v>740</v>
      </c>
      <c r="D305" s="190" t="s">
        <v>128</v>
      </c>
      <c r="E305" s="191" t="s">
        <v>741</v>
      </c>
      <c r="F305" s="192" t="s">
        <v>742</v>
      </c>
      <c r="G305" s="193" t="s">
        <v>270</v>
      </c>
      <c r="H305" s="194">
        <v>2</v>
      </c>
      <c r="I305" s="195"/>
      <c r="J305" s="196">
        <f>ROUND(I305*H305,2)</f>
        <v>0</v>
      </c>
      <c r="K305" s="192" t="s">
        <v>373</v>
      </c>
      <c r="L305" s="59"/>
      <c r="M305" s="197" t="s">
        <v>22</v>
      </c>
      <c r="N305" s="198" t="s">
        <v>47</v>
      </c>
      <c r="O305" s="40"/>
      <c r="P305" s="199">
        <f>O305*H305</f>
        <v>0</v>
      </c>
      <c r="Q305" s="199">
        <v>1.4881E-3</v>
      </c>
      <c r="R305" s="199">
        <f>Q305*H305</f>
        <v>2.9762E-3</v>
      </c>
      <c r="S305" s="199">
        <v>1E-3</v>
      </c>
      <c r="T305" s="200">
        <f>S305*H305</f>
        <v>2E-3</v>
      </c>
      <c r="AR305" s="22" t="s">
        <v>133</v>
      </c>
      <c r="AT305" s="22" t="s">
        <v>128</v>
      </c>
      <c r="AU305" s="22" t="s">
        <v>85</v>
      </c>
      <c r="AY305" s="22" t="s">
        <v>125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22" t="s">
        <v>24</v>
      </c>
      <c r="BK305" s="201">
        <f>ROUND(I305*H305,2)</f>
        <v>0</v>
      </c>
      <c r="BL305" s="22" t="s">
        <v>133</v>
      </c>
      <c r="BM305" s="22" t="s">
        <v>743</v>
      </c>
    </row>
    <row r="306" spans="2:65" s="1" customFormat="1" ht="27">
      <c r="B306" s="39"/>
      <c r="C306" s="61"/>
      <c r="D306" s="204" t="s">
        <v>153</v>
      </c>
      <c r="E306" s="61"/>
      <c r="F306" s="224" t="s">
        <v>744</v>
      </c>
      <c r="G306" s="61"/>
      <c r="H306" s="61"/>
      <c r="I306" s="161"/>
      <c r="J306" s="61"/>
      <c r="K306" s="61"/>
      <c r="L306" s="59"/>
      <c r="M306" s="225"/>
      <c r="N306" s="40"/>
      <c r="O306" s="40"/>
      <c r="P306" s="40"/>
      <c r="Q306" s="40"/>
      <c r="R306" s="40"/>
      <c r="S306" s="40"/>
      <c r="T306" s="76"/>
      <c r="AT306" s="22" t="s">
        <v>153</v>
      </c>
      <c r="AU306" s="22" t="s">
        <v>85</v>
      </c>
    </row>
    <row r="307" spans="2:65" s="11" customFormat="1" ht="13.5">
      <c r="B307" s="202"/>
      <c r="C307" s="203"/>
      <c r="D307" s="204" t="s">
        <v>135</v>
      </c>
      <c r="E307" s="205" t="s">
        <v>22</v>
      </c>
      <c r="F307" s="206" t="s">
        <v>85</v>
      </c>
      <c r="G307" s="203"/>
      <c r="H307" s="207">
        <v>2</v>
      </c>
      <c r="I307" s="208"/>
      <c r="J307" s="203"/>
      <c r="K307" s="203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135</v>
      </c>
      <c r="AU307" s="213" t="s">
        <v>85</v>
      </c>
      <c r="AV307" s="11" t="s">
        <v>85</v>
      </c>
      <c r="AW307" s="11" t="s">
        <v>40</v>
      </c>
      <c r="AX307" s="11" t="s">
        <v>24</v>
      </c>
      <c r="AY307" s="213" t="s">
        <v>125</v>
      </c>
    </row>
    <row r="308" spans="2:65" s="1" customFormat="1" ht="16.5" customHeight="1">
      <c r="B308" s="39"/>
      <c r="C308" s="214" t="s">
        <v>745</v>
      </c>
      <c r="D308" s="214" t="s">
        <v>137</v>
      </c>
      <c r="E308" s="215" t="s">
        <v>746</v>
      </c>
      <c r="F308" s="216" t="s">
        <v>747</v>
      </c>
      <c r="G308" s="217" t="s">
        <v>151</v>
      </c>
      <c r="H308" s="218">
        <v>4</v>
      </c>
      <c r="I308" s="219"/>
      <c r="J308" s="220">
        <f>ROUND(I308*H308,2)</f>
        <v>0</v>
      </c>
      <c r="K308" s="216" t="s">
        <v>22</v>
      </c>
      <c r="L308" s="221"/>
      <c r="M308" s="222" t="s">
        <v>22</v>
      </c>
      <c r="N308" s="223" t="s">
        <v>47</v>
      </c>
      <c r="O308" s="40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AR308" s="22" t="s">
        <v>141</v>
      </c>
      <c r="AT308" s="22" t="s">
        <v>137</v>
      </c>
      <c r="AU308" s="22" t="s">
        <v>85</v>
      </c>
      <c r="AY308" s="22" t="s">
        <v>125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22" t="s">
        <v>24</v>
      </c>
      <c r="BK308" s="201">
        <f>ROUND(I308*H308,2)</f>
        <v>0</v>
      </c>
      <c r="BL308" s="22" t="s">
        <v>133</v>
      </c>
      <c r="BM308" s="22" t="s">
        <v>748</v>
      </c>
    </row>
    <row r="309" spans="2:65" s="1" customFormat="1" ht="27">
      <c r="B309" s="39"/>
      <c r="C309" s="61"/>
      <c r="D309" s="204" t="s">
        <v>153</v>
      </c>
      <c r="E309" s="61"/>
      <c r="F309" s="224" t="s">
        <v>749</v>
      </c>
      <c r="G309" s="61"/>
      <c r="H309" s="61"/>
      <c r="I309" s="161"/>
      <c r="J309" s="61"/>
      <c r="K309" s="61"/>
      <c r="L309" s="59"/>
      <c r="M309" s="225"/>
      <c r="N309" s="40"/>
      <c r="O309" s="40"/>
      <c r="P309" s="40"/>
      <c r="Q309" s="40"/>
      <c r="R309" s="40"/>
      <c r="S309" s="40"/>
      <c r="T309" s="76"/>
      <c r="AT309" s="22" t="s">
        <v>153</v>
      </c>
      <c r="AU309" s="22" t="s">
        <v>85</v>
      </c>
    </row>
    <row r="310" spans="2:65" s="11" customFormat="1" ht="13.5">
      <c r="B310" s="202"/>
      <c r="C310" s="203"/>
      <c r="D310" s="204" t="s">
        <v>135</v>
      </c>
      <c r="E310" s="205" t="s">
        <v>22</v>
      </c>
      <c r="F310" s="206" t="s">
        <v>133</v>
      </c>
      <c r="G310" s="203"/>
      <c r="H310" s="207">
        <v>4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135</v>
      </c>
      <c r="AU310" s="213" t="s">
        <v>85</v>
      </c>
      <c r="AV310" s="11" t="s">
        <v>85</v>
      </c>
      <c r="AW310" s="11" t="s">
        <v>40</v>
      </c>
      <c r="AX310" s="11" t="s">
        <v>24</v>
      </c>
      <c r="AY310" s="213" t="s">
        <v>125</v>
      </c>
    </row>
    <row r="311" spans="2:65" s="10" customFormat="1" ht="29.85" customHeight="1">
      <c r="B311" s="174"/>
      <c r="C311" s="175"/>
      <c r="D311" s="176" t="s">
        <v>75</v>
      </c>
      <c r="E311" s="188" t="s">
        <v>750</v>
      </c>
      <c r="F311" s="188" t="s">
        <v>751</v>
      </c>
      <c r="G311" s="175"/>
      <c r="H311" s="175"/>
      <c r="I311" s="178"/>
      <c r="J311" s="189">
        <f>BK311</f>
        <v>0</v>
      </c>
      <c r="K311" s="175"/>
      <c r="L311" s="180"/>
      <c r="M311" s="181"/>
      <c r="N311" s="182"/>
      <c r="O311" s="182"/>
      <c r="P311" s="183">
        <f>SUM(P312:P329)</f>
        <v>0</v>
      </c>
      <c r="Q311" s="182"/>
      <c r="R311" s="183">
        <f>SUM(R312:R329)</f>
        <v>0</v>
      </c>
      <c r="S311" s="182"/>
      <c r="T311" s="184">
        <f>SUM(T312:T329)</f>
        <v>0</v>
      </c>
      <c r="AR311" s="185" t="s">
        <v>24</v>
      </c>
      <c r="AT311" s="186" t="s">
        <v>75</v>
      </c>
      <c r="AU311" s="186" t="s">
        <v>24</v>
      </c>
      <c r="AY311" s="185" t="s">
        <v>125</v>
      </c>
      <c r="BK311" s="187">
        <f>SUM(BK312:BK329)</f>
        <v>0</v>
      </c>
    </row>
    <row r="312" spans="2:65" s="1" customFormat="1" ht="25.5" customHeight="1">
      <c r="B312" s="39"/>
      <c r="C312" s="190" t="s">
        <v>529</v>
      </c>
      <c r="D312" s="190" t="s">
        <v>128</v>
      </c>
      <c r="E312" s="191" t="s">
        <v>752</v>
      </c>
      <c r="F312" s="192" t="s">
        <v>753</v>
      </c>
      <c r="G312" s="193" t="s">
        <v>140</v>
      </c>
      <c r="H312" s="194">
        <v>194.428</v>
      </c>
      <c r="I312" s="195"/>
      <c r="J312" s="196">
        <f>ROUND(I312*H312,2)</f>
        <v>0</v>
      </c>
      <c r="K312" s="192" t="s">
        <v>373</v>
      </c>
      <c r="L312" s="59"/>
      <c r="M312" s="197" t="s">
        <v>22</v>
      </c>
      <c r="N312" s="198" t="s">
        <v>47</v>
      </c>
      <c r="O312" s="40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AR312" s="22" t="s">
        <v>133</v>
      </c>
      <c r="AT312" s="22" t="s">
        <v>128</v>
      </c>
      <c r="AU312" s="22" t="s">
        <v>85</v>
      </c>
      <c r="AY312" s="22" t="s">
        <v>125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22" t="s">
        <v>24</v>
      </c>
      <c r="BK312" s="201">
        <f>ROUND(I312*H312,2)</f>
        <v>0</v>
      </c>
      <c r="BL312" s="22" t="s">
        <v>133</v>
      </c>
      <c r="BM312" s="22" t="s">
        <v>754</v>
      </c>
    </row>
    <row r="313" spans="2:65" s="11" customFormat="1" ht="13.5">
      <c r="B313" s="202"/>
      <c r="C313" s="203"/>
      <c r="D313" s="204" t="s">
        <v>135</v>
      </c>
      <c r="E313" s="205" t="s">
        <v>22</v>
      </c>
      <c r="F313" s="206" t="s">
        <v>755</v>
      </c>
      <c r="G313" s="203"/>
      <c r="H313" s="207">
        <v>194.428</v>
      </c>
      <c r="I313" s="208"/>
      <c r="J313" s="203"/>
      <c r="K313" s="203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135</v>
      </c>
      <c r="AU313" s="213" t="s">
        <v>85</v>
      </c>
      <c r="AV313" s="11" t="s">
        <v>85</v>
      </c>
      <c r="AW313" s="11" t="s">
        <v>40</v>
      </c>
      <c r="AX313" s="11" t="s">
        <v>24</v>
      </c>
      <c r="AY313" s="213" t="s">
        <v>125</v>
      </c>
    </row>
    <row r="314" spans="2:65" s="1" customFormat="1" ht="25.5" customHeight="1">
      <c r="B314" s="39"/>
      <c r="C314" s="190" t="s">
        <v>756</v>
      </c>
      <c r="D314" s="190" t="s">
        <v>128</v>
      </c>
      <c r="E314" s="191" t="s">
        <v>757</v>
      </c>
      <c r="F314" s="192" t="s">
        <v>758</v>
      </c>
      <c r="G314" s="193" t="s">
        <v>140</v>
      </c>
      <c r="H314" s="194">
        <v>24303.5</v>
      </c>
      <c r="I314" s="195"/>
      <c r="J314" s="196">
        <f>ROUND(I314*H314,2)</f>
        <v>0</v>
      </c>
      <c r="K314" s="192" t="s">
        <v>373</v>
      </c>
      <c r="L314" s="59"/>
      <c r="M314" s="197" t="s">
        <v>22</v>
      </c>
      <c r="N314" s="198" t="s">
        <v>47</v>
      </c>
      <c r="O314" s="40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AR314" s="22" t="s">
        <v>133</v>
      </c>
      <c r="AT314" s="22" t="s">
        <v>128</v>
      </c>
      <c r="AU314" s="22" t="s">
        <v>85</v>
      </c>
      <c r="AY314" s="22" t="s">
        <v>125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22" t="s">
        <v>24</v>
      </c>
      <c r="BK314" s="201">
        <f>ROUND(I314*H314,2)</f>
        <v>0</v>
      </c>
      <c r="BL314" s="22" t="s">
        <v>133</v>
      </c>
      <c r="BM314" s="22" t="s">
        <v>759</v>
      </c>
    </row>
    <row r="315" spans="2:65" s="11" customFormat="1" ht="13.5">
      <c r="B315" s="202"/>
      <c r="C315" s="203"/>
      <c r="D315" s="204" t="s">
        <v>135</v>
      </c>
      <c r="E315" s="205" t="s">
        <v>22</v>
      </c>
      <c r="F315" s="206" t="s">
        <v>760</v>
      </c>
      <c r="G315" s="203"/>
      <c r="H315" s="207">
        <v>24303.5</v>
      </c>
      <c r="I315" s="208"/>
      <c r="J315" s="203"/>
      <c r="K315" s="203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135</v>
      </c>
      <c r="AU315" s="213" t="s">
        <v>85</v>
      </c>
      <c r="AV315" s="11" t="s">
        <v>85</v>
      </c>
      <c r="AW315" s="11" t="s">
        <v>40</v>
      </c>
      <c r="AX315" s="11" t="s">
        <v>24</v>
      </c>
      <c r="AY315" s="213" t="s">
        <v>125</v>
      </c>
    </row>
    <row r="316" spans="2:65" s="1" customFormat="1" ht="25.5" customHeight="1">
      <c r="B316" s="39"/>
      <c r="C316" s="190" t="s">
        <v>761</v>
      </c>
      <c r="D316" s="190" t="s">
        <v>128</v>
      </c>
      <c r="E316" s="191" t="s">
        <v>762</v>
      </c>
      <c r="F316" s="192" t="s">
        <v>763</v>
      </c>
      <c r="G316" s="193" t="s">
        <v>140</v>
      </c>
      <c r="H316" s="194">
        <v>8.4920000000000009</v>
      </c>
      <c r="I316" s="195"/>
      <c r="J316" s="196">
        <f>ROUND(I316*H316,2)</f>
        <v>0</v>
      </c>
      <c r="K316" s="192" t="s">
        <v>22</v>
      </c>
      <c r="L316" s="59"/>
      <c r="M316" s="197" t="s">
        <v>22</v>
      </c>
      <c r="N316" s="198" t="s">
        <v>47</v>
      </c>
      <c r="O316" s="40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AR316" s="22" t="s">
        <v>133</v>
      </c>
      <c r="AT316" s="22" t="s">
        <v>128</v>
      </c>
      <c r="AU316" s="22" t="s">
        <v>85</v>
      </c>
      <c r="AY316" s="22" t="s">
        <v>125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22" t="s">
        <v>24</v>
      </c>
      <c r="BK316" s="201">
        <f>ROUND(I316*H316,2)</f>
        <v>0</v>
      </c>
      <c r="BL316" s="22" t="s">
        <v>133</v>
      </c>
      <c r="BM316" s="22" t="s">
        <v>764</v>
      </c>
    </row>
    <row r="317" spans="2:65" s="1" customFormat="1" ht="27">
      <c r="B317" s="39"/>
      <c r="C317" s="61"/>
      <c r="D317" s="204" t="s">
        <v>153</v>
      </c>
      <c r="E317" s="61"/>
      <c r="F317" s="224" t="s">
        <v>311</v>
      </c>
      <c r="G317" s="61"/>
      <c r="H317" s="61"/>
      <c r="I317" s="161"/>
      <c r="J317" s="61"/>
      <c r="K317" s="61"/>
      <c r="L317" s="59"/>
      <c r="M317" s="225"/>
      <c r="N317" s="40"/>
      <c r="O317" s="40"/>
      <c r="P317" s="40"/>
      <c r="Q317" s="40"/>
      <c r="R317" s="40"/>
      <c r="S317" s="40"/>
      <c r="T317" s="76"/>
      <c r="AT317" s="22" t="s">
        <v>153</v>
      </c>
      <c r="AU317" s="22" t="s">
        <v>85</v>
      </c>
    </row>
    <row r="318" spans="2:65" s="11" customFormat="1" ht="13.5">
      <c r="B318" s="202"/>
      <c r="C318" s="203"/>
      <c r="D318" s="204" t="s">
        <v>135</v>
      </c>
      <c r="E318" s="205" t="s">
        <v>22</v>
      </c>
      <c r="F318" s="206" t="s">
        <v>765</v>
      </c>
      <c r="G318" s="203"/>
      <c r="H318" s="207">
        <v>8.4920000000000009</v>
      </c>
      <c r="I318" s="208"/>
      <c r="J318" s="203"/>
      <c r="K318" s="203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135</v>
      </c>
      <c r="AU318" s="213" t="s">
        <v>85</v>
      </c>
      <c r="AV318" s="11" t="s">
        <v>85</v>
      </c>
      <c r="AW318" s="11" t="s">
        <v>40</v>
      </c>
      <c r="AX318" s="11" t="s">
        <v>24</v>
      </c>
      <c r="AY318" s="213" t="s">
        <v>125</v>
      </c>
    </row>
    <row r="319" spans="2:65" s="1" customFormat="1" ht="16.5" customHeight="1">
      <c r="B319" s="39"/>
      <c r="C319" s="190" t="s">
        <v>766</v>
      </c>
      <c r="D319" s="190" t="s">
        <v>128</v>
      </c>
      <c r="E319" s="191" t="s">
        <v>767</v>
      </c>
      <c r="F319" s="192" t="s">
        <v>768</v>
      </c>
      <c r="G319" s="193" t="s">
        <v>140</v>
      </c>
      <c r="H319" s="194">
        <v>69.171000000000006</v>
      </c>
      <c r="I319" s="195"/>
      <c r="J319" s="196">
        <f>ROUND(I319*H319,2)</f>
        <v>0</v>
      </c>
      <c r="K319" s="192" t="s">
        <v>373</v>
      </c>
      <c r="L319" s="59"/>
      <c r="M319" s="197" t="s">
        <v>22</v>
      </c>
      <c r="N319" s="198" t="s">
        <v>47</v>
      </c>
      <c r="O319" s="40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AR319" s="22" t="s">
        <v>133</v>
      </c>
      <c r="AT319" s="22" t="s">
        <v>128</v>
      </c>
      <c r="AU319" s="22" t="s">
        <v>85</v>
      </c>
      <c r="AY319" s="22" t="s">
        <v>125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22" t="s">
        <v>24</v>
      </c>
      <c r="BK319" s="201">
        <f>ROUND(I319*H319,2)</f>
        <v>0</v>
      </c>
      <c r="BL319" s="22" t="s">
        <v>133</v>
      </c>
      <c r="BM319" s="22" t="s">
        <v>769</v>
      </c>
    </row>
    <row r="320" spans="2:65" s="1" customFormat="1" ht="27">
      <c r="B320" s="39"/>
      <c r="C320" s="61"/>
      <c r="D320" s="204" t="s">
        <v>153</v>
      </c>
      <c r="E320" s="61"/>
      <c r="F320" s="224" t="s">
        <v>770</v>
      </c>
      <c r="G320" s="61"/>
      <c r="H320" s="61"/>
      <c r="I320" s="161"/>
      <c r="J320" s="61"/>
      <c r="K320" s="61"/>
      <c r="L320" s="59"/>
      <c r="M320" s="225"/>
      <c r="N320" s="40"/>
      <c r="O320" s="40"/>
      <c r="P320" s="40"/>
      <c r="Q320" s="40"/>
      <c r="R320" s="40"/>
      <c r="S320" s="40"/>
      <c r="T320" s="76"/>
      <c r="AT320" s="22" t="s">
        <v>153</v>
      </c>
      <c r="AU320" s="22" t="s">
        <v>85</v>
      </c>
    </row>
    <row r="321" spans="2:65" s="11" customFormat="1" ht="13.5">
      <c r="B321" s="202"/>
      <c r="C321" s="203"/>
      <c r="D321" s="204" t="s">
        <v>135</v>
      </c>
      <c r="E321" s="205" t="s">
        <v>22</v>
      </c>
      <c r="F321" s="206" t="s">
        <v>771</v>
      </c>
      <c r="G321" s="203"/>
      <c r="H321" s="207">
        <v>69.171000000000006</v>
      </c>
      <c r="I321" s="208"/>
      <c r="J321" s="203"/>
      <c r="K321" s="203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135</v>
      </c>
      <c r="AU321" s="213" t="s">
        <v>85</v>
      </c>
      <c r="AV321" s="11" t="s">
        <v>85</v>
      </c>
      <c r="AW321" s="11" t="s">
        <v>40</v>
      </c>
      <c r="AX321" s="11" t="s">
        <v>24</v>
      </c>
      <c r="AY321" s="213" t="s">
        <v>125</v>
      </c>
    </row>
    <row r="322" spans="2:65" s="1" customFormat="1" ht="25.5" customHeight="1">
      <c r="B322" s="39"/>
      <c r="C322" s="190" t="s">
        <v>772</v>
      </c>
      <c r="D322" s="190" t="s">
        <v>128</v>
      </c>
      <c r="E322" s="191" t="s">
        <v>773</v>
      </c>
      <c r="F322" s="192" t="s">
        <v>774</v>
      </c>
      <c r="G322" s="193" t="s">
        <v>140</v>
      </c>
      <c r="H322" s="194">
        <v>116.765</v>
      </c>
      <c r="I322" s="195"/>
      <c r="J322" s="196">
        <f>ROUND(I322*H322,2)</f>
        <v>0</v>
      </c>
      <c r="K322" s="192" t="s">
        <v>373</v>
      </c>
      <c r="L322" s="59"/>
      <c r="M322" s="197" t="s">
        <v>22</v>
      </c>
      <c r="N322" s="198" t="s">
        <v>47</v>
      </c>
      <c r="O322" s="40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AR322" s="22" t="s">
        <v>133</v>
      </c>
      <c r="AT322" s="22" t="s">
        <v>128</v>
      </c>
      <c r="AU322" s="22" t="s">
        <v>85</v>
      </c>
      <c r="AY322" s="22" t="s">
        <v>125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22" t="s">
        <v>24</v>
      </c>
      <c r="BK322" s="201">
        <f>ROUND(I322*H322,2)</f>
        <v>0</v>
      </c>
      <c r="BL322" s="22" t="s">
        <v>133</v>
      </c>
      <c r="BM322" s="22" t="s">
        <v>775</v>
      </c>
    </row>
    <row r="323" spans="2:65" s="1" customFormat="1" ht="27">
      <c r="B323" s="39"/>
      <c r="C323" s="61"/>
      <c r="D323" s="204" t="s">
        <v>153</v>
      </c>
      <c r="E323" s="61"/>
      <c r="F323" s="224" t="s">
        <v>776</v>
      </c>
      <c r="G323" s="61"/>
      <c r="H323" s="61"/>
      <c r="I323" s="161"/>
      <c r="J323" s="61"/>
      <c r="K323" s="61"/>
      <c r="L323" s="59"/>
      <c r="M323" s="225"/>
      <c r="N323" s="40"/>
      <c r="O323" s="40"/>
      <c r="P323" s="40"/>
      <c r="Q323" s="40"/>
      <c r="R323" s="40"/>
      <c r="S323" s="40"/>
      <c r="T323" s="76"/>
      <c r="AT323" s="22" t="s">
        <v>153</v>
      </c>
      <c r="AU323" s="22" t="s">
        <v>85</v>
      </c>
    </row>
    <row r="324" spans="2:65" s="11" customFormat="1" ht="13.5">
      <c r="B324" s="202"/>
      <c r="C324" s="203"/>
      <c r="D324" s="204" t="s">
        <v>135</v>
      </c>
      <c r="E324" s="205" t="s">
        <v>22</v>
      </c>
      <c r="F324" s="206" t="s">
        <v>777</v>
      </c>
      <c r="G324" s="203"/>
      <c r="H324" s="207">
        <v>116.765</v>
      </c>
      <c r="I324" s="208"/>
      <c r="J324" s="203"/>
      <c r="K324" s="203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135</v>
      </c>
      <c r="AU324" s="213" t="s">
        <v>85</v>
      </c>
      <c r="AV324" s="11" t="s">
        <v>85</v>
      </c>
      <c r="AW324" s="11" t="s">
        <v>40</v>
      </c>
      <c r="AX324" s="11" t="s">
        <v>24</v>
      </c>
      <c r="AY324" s="213" t="s">
        <v>125</v>
      </c>
    </row>
    <row r="325" spans="2:65" s="1" customFormat="1" ht="16.5" customHeight="1">
      <c r="B325" s="39"/>
      <c r="C325" s="190" t="s">
        <v>778</v>
      </c>
      <c r="D325" s="190" t="s">
        <v>128</v>
      </c>
      <c r="E325" s="191" t="s">
        <v>779</v>
      </c>
      <c r="F325" s="192" t="s">
        <v>780</v>
      </c>
      <c r="G325" s="193" t="s">
        <v>146</v>
      </c>
      <c r="H325" s="194">
        <v>396</v>
      </c>
      <c r="I325" s="195"/>
      <c r="J325" s="196">
        <f>ROUND(I325*H325,2)</f>
        <v>0</v>
      </c>
      <c r="K325" s="192" t="s">
        <v>373</v>
      </c>
      <c r="L325" s="59"/>
      <c r="M325" s="197" t="s">
        <v>22</v>
      </c>
      <c r="N325" s="198" t="s">
        <v>47</v>
      </c>
      <c r="O325" s="40"/>
      <c r="P325" s="199">
        <f>O325*H325</f>
        <v>0</v>
      </c>
      <c r="Q325" s="199">
        <v>0</v>
      </c>
      <c r="R325" s="199">
        <f>Q325*H325</f>
        <v>0</v>
      </c>
      <c r="S325" s="199">
        <v>0</v>
      </c>
      <c r="T325" s="200">
        <f>S325*H325</f>
        <v>0</v>
      </c>
      <c r="AR325" s="22" t="s">
        <v>202</v>
      </c>
      <c r="AT325" s="22" t="s">
        <v>128</v>
      </c>
      <c r="AU325" s="22" t="s">
        <v>85</v>
      </c>
      <c r="AY325" s="22" t="s">
        <v>125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22" t="s">
        <v>24</v>
      </c>
      <c r="BK325" s="201">
        <f>ROUND(I325*H325,2)</f>
        <v>0</v>
      </c>
      <c r="BL325" s="22" t="s">
        <v>202</v>
      </c>
      <c r="BM325" s="22" t="s">
        <v>781</v>
      </c>
    </row>
    <row r="326" spans="2:65" s="1" customFormat="1" ht="27">
      <c r="B326" s="39"/>
      <c r="C326" s="61"/>
      <c r="D326" s="204" t="s">
        <v>153</v>
      </c>
      <c r="E326" s="61"/>
      <c r="F326" s="224" t="s">
        <v>782</v>
      </c>
      <c r="G326" s="61"/>
      <c r="H326" s="61"/>
      <c r="I326" s="161"/>
      <c r="J326" s="61"/>
      <c r="K326" s="61"/>
      <c r="L326" s="59"/>
      <c r="M326" s="225"/>
      <c r="N326" s="40"/>
      <c r="O326" s="40"/>
      <c r="P326" s="40"/>
      <c r="Q326" s="40"/>
      <c r="R326" s="40"/>
      <c r="S326" s="40"/>
      <c r="T326" s="76"/>
      <c r="AT326" s="22" t="s">
        <v>153</v>
      </c>
      <c r="AU326" s="22" t="s">
        <v>85</v>
      </c>
    </row>
    <row r="327" spans="2:65" s="11" customFormat="1" ht="13.5">
      <c r="B327" s="202"/>
      <c r="C327" s="203"/>
      <c r="D327" s="204" t="s">
        <v>135</v>
      </c>
      <c r="E327" s="205" t="s">
        <v>22</v>
      </c>
      <c r="F327" s="206" t="s">
        <v>783</v>
      </c>
      <c r="G327" s="203"/>
      <c r="H327" s="207">
        <v>396</v>
      </c>
      <c r="I327" s="208"/>
      <c r="J327" s="203"/>
      <c r="K327" s="203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135</v>
      </c>
      <c r="AU327" s="213" t="s">
        <v>85</v>
      </c>
      <c r="AV327" s="11" t="s">
        <v>85</v>
      </c>
      <c r="AW327" s="11" t="s">
        <v>40</v>
      </c>
      <c r="AX327" s="11" t="s">
        <v>24</v>
      </c>
      <c r="AY327" s="213" t="s">
        <v>125</v>
      </c>
    </row>
    <row r="328" spans="2:65" s="1" customFormat="1" ht="16.5" customHeight="1">
      <c r="B328" s="39"/>
      <c r="C328" s="190" t="s">
        <v>784</v>
      </c>
      <c r="D328" s="190" t="s">
        <v>128</v>
      </c>
      <c r="E328" s="191" t="s">
        <v>785</v>
      </c>
      <c r="F328" s="192" t="s">
        <v>786</v>
      </c>
      <c r="G328" s="193" t="s">
        <v>146</v>
      </c>
      <c r="H328" s="194">
        <v>396</v>
      </c>
      <c r="I328" s="195"/>
      <c r="J328" s="196">
        <f>ROUND(I328*H328,2)</f>
        <v>0</v>
      </c>
      <c r="K328" s="192" t="s">
        <v>373</v>
      </c>
      <c r="L328" s="59"/>
      <c r="M328" s="197" t="s">
        <v>22</v>
      </c>
      <c r="N328" s="198" t="s">
        <v>47</v>
      </c>
      <c r="O328" s="40"/>
      <c r="P328" s="199">
        <f>O328*H328</f>
        <v>0</v>
      </c>
      <c r="Q328" s="199">
        <v>0</v>
      </c>
      <c r="R328" s="199">
        <f>Q328*H328</f>
        <v>0</v>
      </c>
      <c r="S328" s="199">
        <v>0</v>
      </c>
      <c r="T328" s="200">
        <f>S328*H328</f>
        <v>0</v>
      </c>
      <c r="AR328" s="22" t="s">
        <v>133</v>
      </c>
      <c r="AT328" s="22" t="s">
        <v>128</v>
      </c>
      <c r="AU328" s="22" t="s">
        <v>85</v>
      </c>
      <c r="AY328" s="22" t="s">
        <v>125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22" t="s">
        <v>24</v>
      </c>
      <c r="BK328" s="201">
        <f>ROUND(I328*H328,2)</f>
        <v>0</v>
      </c>
      <c r="BL328" s="22" t="s">
        <v>133</v>
      </c>
      <c r="BM328" s="22" t="s">
        <v>787</v>
      </c>
    </row>
    <row r="329" spans="2:65" s="11" customFormat="1" ht="13.5">
      <c r="B329" s="202"/>
      <c r="C329" s="203"/>
      <c r="D329" s="204" t="s">
        <v>135</v>
      </c>
      <c r="E329" s="205" t="s">
        <v>22</v>
      </c>
      <c r="F329" s="206" t="s">
        <v>788</v>
      </c>
      <c r="G329" s="203"/>
      <c r="H329" s="207">
        <v>396</v>
      </c>
      <c r="I329" s="208"/>
      <c r="J329" s="203"/>
      <c r="K329" s="203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135</v>
      </c>
      <c r="AU329" s="213" t="s">
        <v>85</v>
      </c>
      <c r="AV329" s="11" t="s">
        <v>85</v>
      </c>
      <c r="AW329" s="11" t="s">
        <v>40</v>
      </c>
      <c r="AX329" s="11" t="s">
        <v>24</v>
      </c>
      <c r="AY329" s="213" t="s">
        <v>125</v>
      </c>
    </row>
    <row r="330" spans="2:65" s="10" customFormat="1" ht="29.85" customHeight="1">
      <c r="B330" s="174"/>
      <c r="C330" s="175"/>
      <c r="D330" s="176" t="s">
        <v>75</v>
      </c>
      <c r="E330" s="188" t="s">
        <v>789</v>
      </c>
      <c r="F330" s="188" t="s">
        <v>790</v>
      </c>
      <c r="G330" s="175"/>
      <c r="H330" s="175"/>
      <c r="I330" s="178"/>
      <c r="J330" s="189">
        <f>BK330</f>
        <v>0</v>
      </c>
      <c r="K330" s="175"/>
      <c r="L330" s="180"/>
      <c r="M330" s="181"/>
      <c r="N330" s="182"/>
      <c r="O330" s="182"/>
      <c r="P330" s="183">
        <f>SUM(P331:P334)</f>
        <v>0</v>
      </c>
      <c r="Q330" s="182"/>
      <c r="R330" s="183">
        <f>SUM(R331:R334)</f>
        <v>0</v>
      </c>
      <c r="S330" s="182"/>
      <c r="T330" s="184">
        <f>SUM(T331:T334)</f>
        <v>0</v>
      </c>
      <c r="AR330" s="185" t="s">
        <v>24</v>
      </c>
      <c r="AT330" s="186" t="s">
        <v>75</v>
      </c>
      <c r="AU330" s="186" t="s">
        <v>24</v>
      </c>
      <c r="AY330" s="185" t="s">
        <v>125</v>
      </c>
      <c r="BK330" s="187">
        <f>SUM(BK331:BK334)</f>
        <v>0</v>
      </c>
    </row>
    <row r="331" spans="2:65" s="1" customFormat="1" ht="25.5" customHeight="1">
      <c r="B331" s="39"/>
      <c r="C331" s="190" t="s">
        <v>791</v>
      </c>
      <c r="D331" s="190" t="s">
        <v>128</v>
      </c>
      <c r="E331" s="191" t="s">
        <v>792</v>
      </c>
      <c r="F331" s="192" t="s">
        <v>793</v>
      </c>
      <c r="G331" s="193" t="s">
        <v>140</v>
      </c>
      <c r="H331" s="194">
        <v>359.31</v>
      </c>
      <c r="I331" s="195"/>
      <c r="J331" s="196">
        <f>ROUND(I331*H331,2)</f>
        <v>0</v>
      </c>
      <c r="K331" s="192" t="s">
        <v>373</v>
      </c>
      <c r="L331" s="59"/>
      <c r="M331" s="197" t="s">
        <v>22</v>
      </c>
      <c r="N331" s="198" t="s">
        <v>47</v>
      </c>
      <c r="O331" s="40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AR331" s="22" t="s">
        <v>133</v>
      </c>
      <c r="AT331" s="22" t="s">
        <v>128</v>
      </c>
      <c r="AU331" s="22" t="s">
        <v>85</v>
      </c>
      <c r="AY331" s="22" t="s">
        <v>125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22" t="s">
        <v>24</v>
      </c>
      <c r="BK331" s="201">
        <f>ROUND(I331*H331,2)</f>
        <v>0</v>
      </c>
      <c r="BL331" s="22" t="s">
        <v>133</v>
      </c>
      <c r="BM331" s="22" t="s">
        <v>794</v>
      </c>
    </row>
    <row r="332" spans="2:65" s="11" customFormat="1" ht="13.5">
      <c r="B332" s="202"/>
      <c r="C332" s="203"/>
      <c r="D332" s="204" t="s">
        <v>135</v>
      </c>
      <c r="E332" s="205" t="s">
        <v>22</v>
      </c>
      <c r="F332" s="206" t="s">
        <v>795</v>
      </c>
      <c r="G332" s="203"/>
      <c r="H332" s="207">
        <v>359.31</v>
      </c>
      <c r="I332" s="208"/>
      <c r="J332" s="203"/>
      <c r="K332" s="203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135</v>
      </c>
      <c r="AU332" s="213" t="s">
        <v>85</v>
      </c>
      <c r="AV332" s="11" t="s">
        <v>85</v>
      </c>
      <c r="AW332" s="11" t="s">
        <v>40</v>
      </c>
      <c r="AX332" s="11" t="s">
        <v>24</v>
      </c>
      <c r="AY332" s="213" t="s">
        <v>125</v>
      </c>
    </row>
    <row r="333" spans="2:65" s="1" customFormat="1" ht="25.5" customHeight="1">
      <c r="B333" s="39"/>
      <c r="C333" s="190" t="s">
        <v>796</v>
      </c>
      <c r="D333" s="190" t="s">
        <v>128</v>
      </c>
      <c r="E333" s="191" t="s">
        <v>797</v>
      </c>
      <c r="F333" s="192" t="s">
        <v>798</v>
      </c>
      <c r="G333" s="193" t="s">
        <v>140</v>
      </c>
      <c r="H333" s="194">
        <v>359.31</v>
      </c>
      <c r="I333" s="195"/>
      <c r="J333" s="196">
        <f>ROUND(I333*H333,2)</f>
        <v>0</v>
      </c>
      <c r="K333" s="192" t="s">
        <v>373</v>
      </c>
      <c r="L333" s="59"/>
      <c r="M333" s="197" t="s">
        <v>22</v>
      </c>
      <c r="N333" s="198" t="s">
        <v>47</v>
      </c>
      <c r="O333" s="40"/>
      <c r="P333" s="199">
        <f>O333*H333</f>
        <v>0</v>
      </c>
      <c r="Q333" s="199">
        <v>0</v>
      </c>
      <c r="R333" s="199">
        <f>Q333*H333</f>
        <v>0</v>
      </c>
      <c r="S333" s="199">
        <v>0</v>
      </c>
      <c r="T333" s="200">
        <f>S333*H333</f>
        <v>0</v>
      </c>
      <c r="AR333" s="22" t="s">
        <v>133</v>
      </c>
      <c r="AT333" s="22" t="s">
        <v>128</v>
      </c>
      <c r="AU333" s="22" t="s">
        <v>85</v>
      </c>
      <c r="AY333" s="22" t="s">
        <v>125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22" t="s">
        <v>24</v>
      </c>
      <c r="BK333" s="201">
        <f>ROUND(I333*H333,2)</f>
        <v>0</v>
      </c>
      <c r="BL333" s="22" t="s">
        <v>133</v>
      </c>
      <c r="BM333" s="22" t="s">
        <v>799</v>
      </c>
    </row>
    <row r="334" spans="2:65" s="11" customFormat="1" ht="13.5">
      <c r="B334" s="202"/>
      <c r="C334" s="203"/>
      <c r="D334" s="204" t="s">
        <v>135</v>
      </c>
      <c r="E334" s="205" t="s">
        <v>22</v>
      </c>
      <c r="F334" s="206" t="s">
        <v>800</v>
      </c>
      <c r="G334" s="203"/>
      <c r="H334" s="207">
        <v>359.31</v>
      </c>
      <c r="I334" s="208"/>
      <c r="J334" s="203"/>
      <c r="K334" s="203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135</v>
      </c>
      <c r="AU334" s="213" t="s">
        <v>85</v>
      </c>
      <c r="AV334" s="11" t="s">
        <v>85</v>
      </c>
      <c r="AW334" s="11" t="s">
        <v>40</v>
      </c>
      <c r="AX334" s="11" t="s">
        <v>24</v>
      </c>
      <c r="AY334" s="213" t="s">
        <v>125</v>
      </c>
    </row>
    <row r="335" spans="2:65" s="10" customFormat="1" ht="37.35" customHeight="1">
      <c r="B335" s="174"/>
      <c r="C335" s="175"/>
      <c r="D335" s="176" t="s">
        <v>75</v>
      </c>
      <c r="E335" s="177" t="s">
        <v>801</v>
      </c>
      <c r="F335" s="177" t="s">
        <v>802</v>
      </c>
      <c r="G335" s="175"/>
      <c r="H335" s="175"/>
      <c r="I335" s="178"/>
      <c r="J335" s="179">
        <f>BK335</f>
        <v>0</v>
      </c>
      <c r="K335" s="175"/>
      <c r="L335" s="180"/>
      <c r="M335" s="181"/>
      <c r="N335" s="182"/>
      <c r="O335" s="182"/>
      <c r="P335" s="183">
        <f>P336</f>
        <v>0</v>
      </c>
      <c r="Q335" s="182"/>
      <c r="R335" s="183">
        <f>R336</f>
        <v>0.76165650000000007</v>
      </c>
      <c r="S335" s="182"/>
      <c r="T335" s="184">
        <f>T336</f>
        <v>0</v>
      </c>
      <c r="AR335" s="185" t="s">
        <v>85</v>
      </c>
      <c r="AT335" s="186" t="s">
        <v>75</v>
      </c>
      <c r="AU335" s="186" t="s">
        <v>76</v>
      </c>
      <c r="AY335" s="185" t="s">
        <v>125</v>
      </c>
      <c r="BK335" s="187">
        <f>BK336</f>
        <v>0</v>
      </c>
    </row>
    <row r="336" spans="2:65" s="10" customFormat="1" ht="19.899999999999999" customHeight="1">
      <c r="B336" s="174"/>
      <c r="C336" s="175"/>
      <c r="D336" s="176" t="s">
        <v>75</v>
      </c>
      <c r="E336" s="188" t="s">
        <v>803</v>
      </c>
      <c r="F336" s="188" t="s">
        <v>804</v>
      </c>
      <c r="G336" s="175"/>
      <c r="H336" s="175"/>
      <c r="I336" s="178"/>
      <c r="J336" s="189">
        <f>BK336</f>
        <v>0</v>
      </c>
      <c r="K336" s="175"/>
      <c r="L336" s="180"/>
      <c r="M336" s="181"/>
      <c r="N336" s="182"/>
      <c r="O336" s="182"/>
      <c r="P336" s="183">
        <f>SUM(P337:P345)</f>
        <v>0</v>
      </c>
      <c r="Q336" s="182"/>
      <c r="R336" s="183">
        <f>SUM(R337:R345)</f>
        <v>0.76165650000000007</v>
      </c>
      <c r="S336" s="182"/>
      <c r="T336" s="184">
        <f>SUM(T337:T345)</f>
        <v>0</v>
      </c>
      <c r="AR336" s="185" t="s">
        <v>85</v>
      </c>
      <c r="AT336" s="186" t="s">
        <v>75</v>
      </c>
      <c r="AU336" s="186" t="s">
        <v>24</v>
      </c>
      <c r="AY336" s="185" t="s">
        <v>125</v>
      </c>
      <c r="BK336" s="187">
        <f>SUM(BK337:BK345)</f>
        <v>0</v>
      </c>
    </row>
    <row r="337" spans="2:65" s="1" customFormat="1" ht="16.5" customHeight="1">
      <c r="B337" s="39"/>
      <c r="C337" s="190" t="s">
        <v>805</v>
      </c>
      <c r="D337" s="190" t="s">
        <v>128</v>
      </c>
      <c r="E337" s="191" t="s">
        <v>806</v>
      </c>
      <c r="F337" s="192" t="s">
        <v>807</v>
      </c>
      <c r="G337" s="193" t="s">
        <v>131</v>
      </c>
      <c r="H337" s="194">
        <v>132</v>
      </c>
      <c r="I337" s="195"/>
      <c r="J337" s="196">
        <f>ROUND(I337*H337,2)</f>
        <v>0</v>
      </c>
      <c r="K337" s="192" t="s">
        <v>373</v>
      </c>
      <c r="L337" s="59"/>
      <c r="M337" s="197" t="s">
        <v>22</v>
      </c>
      <c r="N337" s="198" t="s">
        <v>47</v>
      </c>
      <c r="O337" s="40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AR337" s="22" t="s">
        <v>202</v>
      </c>
      <c r="AT337" s="22" t="s">
        <v>128</v>
      </c>
      <c r="AU337" s="22" t="s">
        <v>85</v>
      </c>
      <c r="AY337" s="22" t="s">
        <v>125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22" t="s">
        <v>24</v>
      </c>
      <c r="BK337" s="201">
        <f>ROUND(I337*H337,2)</f>
        <v>0</v>
      </c>
      <c r="BL337" s="22" t="s">
        <v>202</v>
      </c>
      <c r="BM337" s="22" t="s">
        <v>808</v>
      </c>
    </row>
    <row r="338" spans="2:65" s="1" customFormat="1" ht="27">
      <c r="B338" s="39"/>
      <c r="C338" s="61"/>
      <c r="D338" s="204" t="s">
        <v>153</v>
      </c>
      <c r="E338" s="61"/>
      <c r="F338" s="224" t="s">
        <v>809</v>
      </c>
      <c r="G338" s="61"/>
      <c r="H338" s="61"/>
      <c r="I338" s="161"/>
      <c r="J338" s="61"/>
      <c r="K338" s="61"/>
      <c r="L338" s="59"/>
      <c r="M338" s="225"/>
      <c r="N338" s="40"/>
      <c r="O338" s="40"/>
      <c r="P338" s="40"/>
      <c r="Q338" s="40"/>
      <c r="R338" s="40"/>
      <c r="S338" s="40"/>
      <c r="T338" s="76"/>
      <c r="AT338" s="22" t="s">
        <v>153</v>
      </c>
      <c r="AU338" s="22" t="s">
        <v>85</v>
      </c>
    </row>
    <row r="339" spans="2:65" s="11" customFormat="1" ht="13.5">
      <c r="B339" s="202"/>
      <c r="C339" s="203"/>
      <c r="D339" s="204" t="s">
        <v>135</v>
      </c>
      <c r="E339" s="205" t="s">
        <v>22</v>
      </c>
      <c r="F339" s="206" t="s">
        <v>810</v>
      </c>
      <c r="G339" s="203"/>
      <c r="H339" s="207">
        <v>132</v>
      </c>
      <c r="I339" s="208"/>
      <c r="J339" s="203"/>
      <c r="K339" s="203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135</v>
      </c>
      <c r="AU339" s="213" t="s">
        <v>85</v>
      </c>
      <c r="AV339" s="11" t="s">
        <v>85</v>
      </c>
      <c r="AW339" s="11" t="s">
        <v>40</v>
      </c>
      <c r="AX339" s="11" t="s">
        <v>24</v>
      </c>
      <c r="AY339" s="213" t="s">
        <v>125</v>
      </c>
    </row>
    <row r="340" spans="2:65" s="1" customFormat="1" ht="25.5" customHeight="1">
      <c r="B340" s="39"/>
      <c r="C340" s="214" t="s">
        <v>811</v>
      </c>
      <c r="D340" s="214" t="s">
        <v>137</v>
      </c>
      <c r="E340" s="215" t="s">
        <v>812</v>
      </c>
      <c r="F340" s="216" t="s">
        <v>813</v>
      </c>
      <c r="G340" s="217" t="s">
        <v>131</v>
      </c>
      <c r="H340" s="218">
        <v>151.80000000000001</v>
      </c>
      <c r="I340" s="219"/>
      <c r="J340" s="220">
        <f>ROUND(I340*H340,2)</f>
        <v>0</v>
      </c>
      <c r="K340" s="216" t="s">
        <v>373</v>
      </c>
      <c r="L340" s="221"/>
      <c r="M340" s="222" t="s">
        <v>22</v>
      </c>
      <c r="N340" s="223" t="s">
        <v>47</v>
      </c>
      <c r="O340" s="40"/>
      <c r="P340" s="199">
        <f>O340*H340</f>
        <v>0</v>
      </c>
      <c r="Q340" s="199">
        <v>4.0000000000000001E-3</v>
      </c>
      <c r="R340" s="199">
        <f>Q340*H340</f>
        <v>0.60720000000000007</v>
      </c>
      <c r="S340" s="199">
        <v>0</v>
      </c>
      <c r="T340" s="200">
        <f>S340*H340</f>
        <v>0</v>
      </c>
      <c r="AR340" s="22" t="s">
        <v>141</v>
      </c>
      <c r="AT340" s="22" t="s">
        <v>137</v>
      </c>
      <c r="AU340" s="22" t="s">
        <v>85</v>
      </c>
      <c r="AY340" s="22" t="s">
        <v>125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22" t="s">
        <v>24</v>
      </c>
      <c r="BK340" s="201">
        <f>ROUND(I340*H340,2)</f>
        <v>0</v>
      </c>
      <c r="BL340" s="22" t="s">
        <v>133</v>
      </c>
      <c r="BM340" s="22" t="s">
        <v>814</v>
      </c>
    </row>
    <row r="341" spans="2:65" s="1" customFormat="1" ht="27">
      <c r="B341" s="39"/>
      <c r="C341" s="61"/>
      <c r="D341" s="204" t="s">
        <v>153</v>
      </c>
      <c r="E341" s="61"/>
      <c r="F341" s="224" t="s">
        <v>815</v>
      </c>
      <c r="G341" s="61"/>
      <c r="H341" s="61"/>
      <c r="I341" s="161"/>
      <c r="J341" s="61"/>
      <c r="K341" s="61"/>
      <c r="L341" s="59"/>
      <c r="M341" s="225"/>
      <c r="N341" s="40"/>
      <c r="O341" s="40"/>
      <c r="P341" s="40"/>
      <c r="Q341" s="40"/>
      <c r="R341" s="40"/>
      <c r="S341" s="40"/>
      <c r="T341" s="76"/>
      <c r="AT341" s="22" t="s">
        <v>153</v>
      </c>
      <c r="AU341" s="22" t="s">
        <v>85</v>
      </c>
    </row>
    <row r="342" spans="2:65" s="11" customFormat="1" ht="13.5">
      <c r="B342" s="202"/>
      <c r="C342" s="203"/>
      <c r="D342" s="204" t="s">
        <v>135</v>
      </c>
      <c r="E342" s="205" t="s">
        <v>22</v>
      </c>
      <c r="F342" s="206" t="s">
        <v>816</v>
      </c>
      <c r="G342" s="203"/>
      <c r="H342" s="207">
        <v>151.80000000000001</v>
      </c>
      <c r="I342" s="208"/>
      <c r="J342" s="203"/>
      <c r="K342" s="203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135</v>
      </c>
      <c r="AU342" s="213" t="s">
        <v>85</v>
      </c>
      <c r="AV342" s="11" t="s">
        <v>85</v>
      </c>
      <c r="AW342" s="11" t="s">
        <v>40</v>
      </c>
      <c r="AX342" s="11" t="s">
        <v>24</v>
      </c>
      <c r="AY342" s="213" t="s">
        <v>125</v>
      </c>
    </row>
    <row r="343" spans="2:65" s="1" customFormat="1" ht="25.5" customHeight="1">
      <c r="B343" s="39"/>
      <c r="C343" s="190" t="s">
        <v>817</v>
      </c>
      <c r="D343" s="190" t="s">
        <v>128</v>
      </c>
      <c r="E343" s="191" t="s">
        <v>818</v>
      </c>
      <c r="F343" s="192" t="s">
        <v>819</v>
      </c>
      <c r="G343" s="193" t="s">
        <v>131</v>
      </c>
      <c r="H343" s="194">
        <v>151.80000000000001</v>
      </c>
      <c r="I343" s="195"/>
      <c r="J343" s="196">
        <f>ROUND(I343*H343,2)</f>
        <v>0</v>
      </c>
      <c r="K343" s="192" t="s">
        <v>373</v>
      </c>
      <c r="L343" s="59"/>
      <c r="M343" s="197" t="s">
        <v>22</v>
      </c>
      <c r="N343" s="198" t="s">
        <v>47</v>
      </c>
      <c r="O343" s="40"/>
      <c r="P343" s="199">
        <f>O343*H343</f>
        <v>0</v>
      </c>
      <c r="Q343" s="199">
        <v>1.0175E-3</v>
      </c>
      <c r="R343" s="199">
        <f>Q343*H343</f>
        <v>0.1544565</v>
      </c>
      <c r="S343" s="199">
        <v>0</v>
      </c>
      <c r="T343" s="200">
        <f>S343*H343</f>
        <v>0</v>
      </c>
      <c r="AR343" s="22" t="s">
        <v>133</v>
      </c>
      <c r="AT343" s="22" t="s">
        <v>128</v>
      </c>
      <c r="AU343" s="22" t="s">
        <v>85</v>
      </c>
      <c r="AY343" s="22" t="s">
        <v>125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22" t="s">
        <v>24</v>
      </c>
      <c r="BK343" s="201">
        <f>ROUND(I343*H343,2)</f>
        <v>0</v>
      </c>
      <c r="BL343" s="22" t="s">
        <v>133</v>
      </c>
      <c r="BM343" s="22" t="s">
        <v>820</v>
      </c>
    </row>
    <row r="344" spans="2:65" s="1" customFormat="1" ht="27">
      <c r="B344" s="39"/>
      <c r="C344" s="61"/>
      <c r="D344" s="204" t="s">
        <v>153</v>
      </c>
      <c r="E344" s="61"/>
      <c r="F344" s="224" t="s">
        <v>821</v>
      </c>
      <c r="G344" s="61"/>
      <c r="H344" s="61"/>
      <c r="I344" s="161"/>
      <c r="J344" s="61"/>
      <c r="K344" s="61"/>
      <c r="L344" s="59"/>
      <c r="M344" s="225"/>
      <c r="N344" s="40"/>
      <c r="O344" s="40"/>
      <c r="P344" s="40"/>
      <c r="Q344" s="40"/>
      <c r="R344" s="40"/>
      <c r="S344" s="40"/>
      <c r="T344" s="76"/>
      <c r="AT344" s="22" t="s">
        <v>153</v>
      </c>
      <c r="AU344" s="22" t="s">
        <v>85</v>
      </c>
    </row>
    <row r="345" spans="2:65" s="11" customFormat="1" ht="13.5">
      <c r="B345" s="202"/>
      <c r="C345" s="203"/>
      <c r="D345" s="204" t="s">
        <v>135</v>
      </c>
      <c r="E345" s="205" t="s">
        <v>22</v>
      </c>
      <c r="F345" s="206" t="s">
        <v>816</v>
      </c>
      <c r="G345" s="203"/>
      <c r="H345" s="207">
        <v>151.80000000000001</v>
      </c>
      <c r="I345" s="208"/>
      <c r="J345" s="203"/>
      <c r="K345" s="203"/>
      <c r="L345" s="209"/>
      <c r="M345" s="237"/>
      <c r="N345" s="238"/>
      <c r="O345" s="238"/>
      <c r="P345" s="238"/>
      <c r="Q345" s="238"/>
      <c r="R345" s="238"/>
      <c r="S345" s="238"/>
      <c r="T345" s="239"/>
      <c r="AT345" s="213" t="s">
        <v>135</v>
      </c>
      <c r="AU345" s="213" t="s">
        <v>85</v>
      </c>
      <c r="AV345" s="11" t="s">
        <v>85</v>
      </c>
      <c r="AW345" s="11" t="s">
        <v>40</v>
      </c>
      <c r="AX345" s="11" t="s">
        <v>24</v>
      </c>
      <c r="AY345" s="213" t="s">
        <v>125</v>
      </c>
    </row>
    <row r="346" spans="2:65" s="1" customFormat="1" ht="6.95" customHeight="1">
      <c r="B346" s="54"/>
      <c r="C346" s="55"/>
      <c r="D346" s="55"/>
      <c r="E346" s="55"/>
      <c r="F346" s="55"/>
      <c r="G346" s="55"/>
      <c r="H346" s="55"/>
      <c r="I346" s="137"/>
      <c r="J346" s="55"/>
      <c r="K346" s="55"/>
      <c r="L346" s="59"/>
    </row>
  </sheetData>
  <sheetProtection algorithmName="SHA-512" hashValue="Hcney1qirwLCwWQui7qswzkobYf3j0Y3E4hf7SBUEotpSNNR8Z1WmZ5QB0Ba7fRiZl1av042GJr8cvRjs0J7pg==" saltValue="VvrbYQZ1160XZVs8TmpB+x/CiUNm4S+wXkIlae4xA4y466tt/YkacmpveRfmq7M+j6EK0iaDrp0SKWCJBgi+wQ==" spinCount="100000" sheet="1" objects="1" scenarios="1" formatColumns="0" formatRows="0" autoFilter="0"/>
  <autoFilter ref="C87:K345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94</v>
      </c>
      <c r="G1" s="367" t="s">
        <v>95</v>
      </c>
      <c r="H1" s="367"/>
      <c r="I1" s="113"/>
      <c r="J1" s="112" t="s">
        <v>96</v>
      </c>
      <c r="K1" s="111" t="s">
        <v>97</v>
      </c>
      <c r="L1" s="112" t="s">
        <v>98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93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99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Oprava mostu v km 59,126 Volary-Černý Kříž (Dobrá)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100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822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30. 4. 2018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">
        <v>33</v>
      </c>
      <c r="K14" s="43"/>
    </row>
    <row r="15" spans="1:70" s="1" customFormat="1" ht="18" customHeight="1">
      <c r="B15" s="39"/>
      <c r="C15" s="40"/>
      <c r="D15" s="40"/>
      <c r="E15" s="33" t="s">
        <v>34</v>
      </c>
      <c r="F15" s="40"/>
      <c r="G15" s="40"/>
      <c r="H15" s="40"/>
      <c r="I15" s="117" t="s">
        <v>35</v>
      </c>
      <c r="J15" s="33" t="s">
        <v>36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35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26</v>
      </c>
      <c r="F21" s="40"/>
      <c r="G21" s="40"/>
      <c r="H21" s="40"/>
      <c r="I21" s="117" t="s">
        <v>35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22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42</v>
      </c>
      <c r="E27" s="40"/>
      <c r="F27" s="40"/>
      <c r="G27" s="40"/>
      <c r="H27" s="40"/>
      <c r="I27" s="116"/>
      <c r="J27" s="126">
        <f>ROUND(J83,2)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44</v>
      </c>
      <c r="G29" s="40"/>
      <c r="H29" s="40"/>
      <c r="I29" s="127" t="s">
        <v>43</v>
      </c>
      <c r="J29" s="44" t="s">
        <v>45</v>
      </c>
      <c r="K29" s="43"/>
    </row>
    <row r="30" spans="2:11" s="1" customFormat="1" ht="14.45" customHeight="1">
      <c r="B30" s="39"/>
      <c r="C30" s="40"/>
      <c r="D30" s="47" t="s">
        <v>46</v>
      </c>
      <c r="E30" s="47" t="s">
        <v>47</v>
      </c>
      <c r="F30" s="128">
        <f>ROUND(SUM(BE83:BE107), 2)</f>
        <v>0</v>
      </c>
      <c r="G30" s="40"/>
      <c r="H30" s="40"/>
      <c r="I30" s="129">
        <v>0.21</v>
      </c>
      <c r="J30" s="128">
        <f>ROUND(ROUND((SUM(BE83:BE107)),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48</v>
      </c>
      <c r="F31" s="128">
        <f>ROUND(SUM(BF83:BF107), 2)</f>
        <v>0</v>
      </c>
      <c r="G31" s="40"/>
      <c r="H31" s="40"/>
      <c r="I31" s="129">
        <v>0.15</v>
      </c>
      <c r="J31" s="128">
        <f>ROUND(ROUND((SUM(BF83:BF107)),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49</v>
      </c>
      <c r="F32" s="128">
        <f>ROUND(SUM(BG83:BG107),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50</v>
      </c>
      <c r="F33" s="128">
        <f>ROUND(SUM(BH83:BH107),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51</v>
      </c>
      <c r="F34" s="128">
        <f>ROUND(SUM(BI83:BI107),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52</v>
      </c>
      <c r="E36" s="77"/>
      <c r="F36" s="77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Oprava mostu v km 59,126 Volary-Černý Kříž (Dobrá)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100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3 - VRN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30. 4. 2018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SŽDC s.o., OŘ Plzeň</v>
      </c>
      <c r="G51" s="40"/>
      <c r="H51" s="40"/>
      <c r="I51" s="117" t="s">
        <v>39</v>
      </c>
      <c r="J51" s="328" t="str">
        <f>E21</f>
        <v xml:space="preserve"> 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J83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823</v>
      </c>
      <c r="E57" s="150"/>
      <c r="F57" s="150"/>
      <c r="G57" s="150"/>
      <c r="H57" s="150"/>
      <c r="I57" s="151"/>
      <c r="J57" s="152">
        <f>J84</f>
        <v>0</v>
      </c>
      <c r="K57" s="153"/>
    </row>
    <row r="58" spans="2:47" s="8" customFormat="1" ht="19.899999999999999" customHeight="1">
      <c r="B58" s="154"/>
      <c r="C58" s="155"/>
      <c r="D58" s="156" t="s">
        <v>824</v>
      </c>
      <c r="E58" s="157"/>
      <c r="F58" s="157"/>
      <c r="G58" s="157"/>
      <c r="H58" s="157"/>
      <c r="I58" s="158"/>
      <c r="J58" s="159">
        <f>J85</f>
        <v>0</v>
      </c>
      <c r="K58" s="160"/>
    </row>
    <row r="59" spans="2:47" s="8" customFormat="1" ht="19.899999999999999" customHeight="1">
      <c r="B59" s="154"/>
      <c r="C59" s="155"/>
      <c r="D59" s="156" t="s">
        <v>825</v>
      </c>
      <c r="E59" s="157"/>
      <c r="F59" s="157"/>
      <c r="G59" s="157"/>
      <c r="H59" s="157"/>
      <c r="I59" s="158"/>
      <c r="J59" s="159">
        <f>J92</f>
        <v>0</v>
      </c>
      <c r="K59" s="160"/>
    </row>
    <row r="60" spans="2:47" s="8" customFormat="1" ht="19.899999999999999" customHeight="1">
      <c r="B60" s="154"/>
      <c r="C60" s="155"/>
      <c r="D60" s="156" t="s">
        <v>826</v>
      </c>
      <c r="E60" s="157"/>
      <c r="F60" s="157"/>
      <c r="G60" s="157"/>
      <c r="H60" s="157"/>
      <c r="I60" s="158"/>
      <c r="J60" s="159">
        <f>J94</f>
        <v>0</v>
      </c>
      <c r="K60" s="160"/>
    </row>
    <row r="61" spans="2:47" s="8" customFormat="1" ht="19.899999999999999" customHeight="1">
      <c r="B61" s="154"/>
      <c r="C61" s="155"/>
      <c r="D61" s="156" t="s">
        <v>827</v>
      </c>
      <c r="E61" s="157"/>
      <c r="F61" s="157"/>
      <c r="G61" s="157"/>
      <c r="H61" s="157"/>
      <c r="I61" s="158"/>
      <c r="J61" s="159">
        <f>J96</f>
        <v>0</v>
      </c>
      <c r="K61" s="160"/>
    </row>
    <row r="62" spans="2:47" s="8" customFormat="1" ht="19.899999999999999" customHeight="1">
      <c r="B62" s="154"/>
      <c r="C62" s="155"/>
      <c r="D62" s="156" t="s">
        <v>828</v>
      </c>
      <c r="E62" s="157"/>
      <c r="F62" s="157"/>
      <c r="G62" s="157"/>
      <c r="H62" s="157"/>
      <c r="I62" s="158"/>
      <c r="J62" s="159">
        <f>J100</f>
        <v>0</v>
      </c>
      <c r="K62" s="160"/>
    </row>
    <row r="63" spans="2:47" s="8" customFormat="1" ht="19.899999999999999" customHeight="1">
      <c r="B63" s="154"/>
      <c r="C63" s="155"/>
      <c r="D63" s="156" t="s">
        <v>829</v>
      </c>
      <c r="E63" s="157"/>
      <c r="F63" s="157"/>
      <c r="G63" s="157"/>
      <c r="H63" s="157"/>
      <c r="I63" s="158"/>
      <c r="J63" s="159">
        <f>J103</f>
        <v>0</v>
      </c>
      <c r="K63" s="160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16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37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40"/>
      <c r="J69" s="58"/>
      <c r="K69" s="58"/>
      <c r="L69" s="59"/>
    </row>
    <row r="70" spans="2:12" s="1" customFormat="1" ht="36.950000000000003" customHeight="1">
      <c r="B70" s="39"/>
      <c r="C70" s="60" t="s">
        <v>109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4.45" customHeight="1">
      <c r="B72" s="39"/>
      <c r="C72" s="63" t="s">
        <v>18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6.5" customHeight="1">
      <c r="B73" s="39"/>
      <c r="C73" s="61"/>
      <c r="D73" s="61"/>
      <c r="E73" s="364" t="str">
        <f>E7</f>
        <v>Oprava mostu v km 59,126 Volary-Černý Kříž (Dobrá)</v>
      </c>
      <c r="F73" s="365"/>
      <c r="G73" s="365"/>
      <c r="H73" s="365"/>
      <c r="I73" s="161"/>
      <c r="J73" s="61"/>
      <c r="K73" s="61"/>
      <c r="L73" s="59"/>
    </row>
    <row r="74" spans="2:12" s="1" customFormat="1" ht="14.45" customHeight="1">
      <c r="B74" s="39"/>
      <c r="C74" s="63" t="s">
        <v>100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7.25" customHeight="1">
      <c r="B75" s="39"/>
      <c r="C75" s="61"/>
      <c r="D75" s="61"/>
      <c r="E75" s="339" t="str">
        <f>E9</f>
        <v>3 - VRN</v>
      </c>
      <c r="F75" s="366"/>
      <c r="G75" s="366"/>
      <c r="H75" s="366"/>
      <c r="I75" s="161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8" customHeight="1">
      <c r="B77" s="39"/>
      <c r="C77" s="63" t="s">
        <v>25</v>
      </c>
      <c r="D77" s="61"/>
      <c r="E77" s="61"/>
      <c r="F77" s="162" t="str">
        <f>F12</f>
        <v xml:space="preserve"> </v>
      </c>
      <c r="G77" s="61"/>
      <c r="H77" s="61"/>
      <c r="I77" s="163" t="s">
        <v>27</v>
      </c>
      <c r="J77" s="71" t="str">
        <f>IF(J12="","",J12)</f>
        <v>30. 4. 2018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>
      <c r="B79" s="39"/>
      <c r="C79" s="63" t="s">
        <v>31</v>
      </c>
      <c r="D79" s="61"/>
      <c r="E79" s="61"/>
      <c r="F79" s="162" t="str">
        <f>E15</f>
        <v>SŽDC s.o., OŘ Plzeň</v>
      </c>
      <c r="G79" s="61"/>
      <c r="H79" s="61"/>
      <c r="I79" s="163" t="s">
        <v>39</v>
      </c>
      <c r="J79" s="162" t="str">
        <f>E21</f>
        <v xml:space="preserve"> </v>
      </c>
      <c r="K79" s="61"/>
      <c r="L79" s="59"/>
    </row>
    <row r="80" spans="2:12" s="1" customFormat="1" ht="14.45" customHeight="1">
      <c r="B80" s="39"/>
      <c r="C80" s="63" t="s">
        <v>37</v>
      </c>
      <c r="D80" s="61"/>
      <c r="E80" s="61"/>
      <c r="F80" s="162" t="str">
        <f>IF(E18="","",E18)</f>
        <v/>
      </c>
      <c r="G80" s="61"/>
      <c r="H80" s="61"/>
      <c r="I80" s="161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9" customFormat="1" ht="29.25" customHeight="1">
      <c r="B82" s="164"/>
      <c r="C82" s="165" t="s">
        <v>110</v>
      </c>
      <c r="D82" s="166" t="s">
        <v>61</v>
      </c>
      <c r="E82" s="166" t="s">
        <v>57</v>
      </c>
      <c r="F82" s="166" t="s">
        <v>111</v>
      </c>
      <c r="G82" s="166" t="s">
        <v>112</v>
      </c>
      <c r="H82" s="166" t="s">
        <v>113</v>
      </c>
      <c r="I82" s="167" t="s">
        <v>114</v>
      </c>
      <c r="J82" s="166" t="s">
        <v>104</v>
      </c>
      <c r="K82" s="168" t="s">
        <v>115</v>
      </c>
      <c r="L82" s="169"/>
      <c r="M82" s="79" t="s">
        <v>116</v>
      </c>
      <c r="N82" s="80" t="s">
        <v>46</v>
      </c>
      <c r="O82" s="80" t="s">
        <v>117</v>
      </c>
      <c r="P82" s="80" t="s">
        <v>118</v>
      </c>
      <c r="Q82" s="80" t="s">
        <v>119</v>
      </c>
      <c r="R82" s="80" t="s">
        <v>120</v>
      </c>
      <c r="S82" s="80" t="s">
        <v>121</v>
      </c>
      <c r="T82" s="81" t="s">
        <v>122</v>
      </c>
    </row>
    <row r="83" spans="2:65" s="1" customFormat="1" ht="29.25" customHeight="1">
      <c r="B83" s="39"/>
      <c r="C83" s="85" t="s">
        <v>105</v>
      </c>
      <c r="D83" s="61"/>
      <c r="E83" s="61"/>
      <c r="F83" s="61"/>
      <c r="G83" s="61"/>
      <c r="H83" s="61"/>
      <c r="I83" s="161"/>
      <c r="J83" s="170">
        <f>BK83</f>
        <v>0</v>
      </c>
      <c r="K83" s="61"/>
      <c r="L83" s="59"/>
      <c r="M83" s="82"/>
      <c r="N83" s="83"/>
      <c r="O83" s="83"/>
      <c r="P83" s="171">
        <f>P84</f>
        <v>0</v>
      </c>
      <c r="Q83" s="83"/>
      <c r="R83" s="171">
        <f>R84</f>
        <v>0</v>
      </c>
      <c r="S83" s="83"/>
      <c r="T83" s="172">
        <f>T84</f>
        <v>0</v>
      </c>
      <c r="AT83" s="22" t="s">
        <v>75</v>
      </c>
      <c r="AU83" s="22" t="s">
        <v>106</v>
      </c>
      <c r="BK83" s="173">
        <f>BK84</f>
        <v>0</v>
      </c>
    </row>
    <row r="84" spans="2:65" s="10" customFormat="1" ht="37.35" customHeight="1">
      <c r="B84" s="174"/>
      <c r="C84" s="175"/>
      <c r="D84" s="176" t="s">
        <v>75</v>
      </c>
      <c r="E84" s="177" t="s">
        <v>92</v>
      </c>
      <c r="F84" s="177" t="s">
        <v>830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P85+P92+P94+P96+P100+P103</f>
        <v>0</v>
      </c>
      <c r="Q84" s="182"/>
      <c r="R84" s="183">
        <f>R85+R92+R94+R96+R100+R103</f>
        <v>0</v>
      </c>
      <c r="S84" s="182"/>
      <c r="T84" s="184">
        <f>T85+T92+T94+T96+T100+T103</f>
        <v>0</v>
      </c>
      <c r="AR84" s="185" t="s">
        <v>126</v>
      </c>
      <c r="AT84" s="186" t="s">
        <v>75</v>
      </c>
      <c r="AU84" s="186" t="s">
        <v>76</v>
      </c>
      <c r="AY84" s="185" t="s">
        <v>125</v>
      </c>
      <c r="BK84" s="187">
        <f>BK85+BK92+BK94+BK96+BK100+BK103</f>
        <v>0</v>
      </c>
    </row>
    <row r="85" spans="2:65" s="10" customFormat="1" ht="19.899999999999999" customHeight="1">
      <c r="B85" s="174"/>
      <c r="C85" s="175"/>
      <c r="D85" s="176" t="s">
        <v>75</v>
      </c>
      <c r="E85" s="188" t="s">
        <v>831</v>
      </c>
      <c r="F85" s="188" t="s">
        <v>832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SUM(P86:P91)</f>
        <v>0</v>
      </c>
      <c r="Q85" s="182"/>
      <c r="R85" s="183">
        <f>SUM(R86:R91)</f>
        <v>0</v>
      </c>
      <c r="S85" s="182"/>
      <c r="T85" s="184">
        <f>SUM(T86:T91)</f>
        <v>0</v>
      </c>
      <c r="AR85" s="185" t="s">
        <v>126</v>
      </c>
      <c r="AT85" s="186" t="s">
        <v>75</v>
      </c>
      <c r="AU85" s="186" t="s">
        <v>24</v>
      </c>
      <c r="AY85" s="185" t="s">
        <v>125</v>
      </c>
      <c r="BK85" s="187">
        <f>SUM(BK86:BK91)</f>
        <v>0</v>
      </c>
    </row>
    <row r="86" spans="2:65" s="1" customFormat="1" ht="16.5" customHeight="1">
      <c r="B86" s="39"/>
      <c r="C86" s="190" t="s">
        <v>24</v>
      </c>
      <c r="D86" s="190" t="s">
        <v>128</v>
      </c>
      <c r="E86" s="191" t="s">
        <v>833</v>
      </c>
      <c r="F86" s="192" t="s">
        <v>834</v>
      </c>
      <c r="G86" s="193" t="s">
        <v>835</v>
      </c>
      <c r="H86" s="194">
        <v>1</v>
      </c>
      <c r="I86" s="195"/>
      <c r="J86" s="196">
        <f>ROUND(I86*H86,2)</f>
        <v>0</v>
      </c>
      <c r="K86" s="192" t="s">
        <v>373</v>
      </c>
      <c r="L86" s="59"/>
      <c r="M86" s="197" t="s">
        <v>22</v>
      </c>
      <c r="N86" s="198" t="s">
        <v>47</v>
      </c>
      <c r="O86" s="40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2" t="s">
        <v>836</v>
      </c>
      <c r="AT86" s="22" t="s">
        <v>128</v>
      </c>
      <c r="AU86" s="22" t="s">
        <v>85</v>
      </c>
      <c r="AY86" s="22" t="s">
        <v>125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2" t="s">
        <v>24</v>
      </c>
      <c r="BK86" s="201">
        <f>ROUND(I86*H86,2)</f>
        <v>0</v>
      </c>
      <c r="BL86" s="22" t="s">
        <v>836</v>
      </c>
      <c r="BM86" s="22" t="s">
        <v>837</v>
      </c>
    </row>
    <row r="87" spans="2:65" s="1" customFormat="1" ht="40.5">
      <c r="B87" s="39"/>
      <c r="C87" s="61"/>
      <c r="D87" s="204" t="s">
        <v>153</v>
      </c>
      <c r="E87" s="61"/>
      <c r="F87" s="224" t="s">
        <v>838</v>
      </c>
      <c r="G87" s="61"/>
      <c r="H87" s="61"/>
      <c r="I87" s="161"/>
      <c r="J87" s="61"/>
      <c r="K87" s="61"/>
      <c r="L87" s="59"/>
      <c r="M87" s="225"/>
      <c r="N87" s="40"/>
      <c r="O87" s="40"/>
      <c r="P87" s="40"/>
      <c r="Q87" s="40"/>
      <c r="R87" s="40"/>
      <c r="S87" s="40"/>
      <c r="T87" s="76"/>
      <c r="AT87" s="22" t="s">
        <v>153</v>
      </c>
      <c r="AU87" s="22" t="s">
        <v>85</v>
      </c>
    </row>
    <row r="88" spans="2:65" s="1" customFormat="1" ht="16.5" customHeight="1">
      <c r="B88" s="39"/>
      <c r="C88" s="190" t="s">
        <v>85</v>
      </c>
      <c r="D88" s="190" t="s">
        <v>128</v>
      </c>
      <c r="E88" s="191" t="s">
        <v>839</v>
      </c>
      <c r="F88" s="192" t="s">
        <v>840</v>
      </c>
      <c r="G88" s="193" t="s">
        <v>835</v>
      </c>
      <c r="H88" s="194">
        <v>1</v>
      </c>
      <c r="I88" s="195"/>
      <c r="J88" s="196">
        <f>ROUND(I88*H88,2)</f>
        <v>0</v>
      </c>
      <c r="K88" s="192" t="s">
        <v>373</v>
      </c>
      <c r="L88" s="59"/>
      <c r="M88" s="197" t="s">
        <v>22</v>
      </c>
      <c r="N88" s="198" t="s">
        <v>47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836</v>
      </c>
      <c r="AT88" s="22" t="s">
        <v>128</v>
      </c>
      <c r="AU88" s="22" t="s">
        <v>85</v>
      </c>
      <c r="AY88" s="22" t="s">
        <v>125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24</v>
      </c>
      <c r="BK88" s="201">
        <f>ROUND(I88*H88,2)</f>
        <v>0</v>
      </c>
      <c r="BL88" s="22" t="s">
        <v>836</v>
      </c>
      <c r="BM88" s="22" t="s">
        <v>841</v>
      </c>
    </row>
    <row r="89" spans="2:65" s="1" customFormat="1" ht="27">
      <c r="B89" s="39"/>
      <c r="C89" s="61"/>
      <c r="D89" s="204" t="s">
        <v>153</v>
      </c>
      <c r="E89" s="61"/>
      <c r="F89" s="224" t="s">
        <v>842</v>
      </c>
      <c r="G89" s="61"/>
      <c r="H89" s="61"/>
      <c r="I89" s="161"/>
      <c r="J89" s="61"/>
      <c r="K89" s="61"/>
      <c r="L89" s="59"/>
      <c r="M89" s="225"/>
      <c r="N89" s="40"/>
      <c r="O89" s="40"/>
      <c r="P89" s="40"/>
      <c r="Q89" s="40"/>
      <c r="R89" s="40"/>
      <c r="S89" s="40"/>
      <c r="T89" s="76"/>
      <c r="AT89" s="22" t="s">
        <v>153</v>
      </c>
      <c r="AU89" s="22" t="s">
        <v>85</v>
      </c>
    </row>
    <row r="90" spans="2:65" s="1" customFormat="1" ht="16.5" customHeight="1">
      <c r="B90" s="39"/>
      <c r="C90" s="190" t="s">
        <v>91</v>
      </c>
      <c r="D90" s="190" t="s">
        <v>128</v>
      </c>
      <c r="E90" s="191" t="s">
        <v>843</v>
      </c>
      <c r="F90" s="192" t="s">
        <v>844</v>
      </c>
      <c r="G90" s="193" t="s">
        <v>835</v>
      </c>
      <c r="H90" s="194">
        <v>1</v>
      </c>
      <c r="I90" s="195"/>
      <c r="J90" s="196">
        <f>ROUND(I90*H90,2)</f>
        <v>0</v>
      </c>
      <c r="K90" s="192" t="s">
        <v>373</v>
      </c>
      <c r="L90" s="59"/>
      <c r="M90" s="197" t="s">
        <v>22</v>
      </c>
      <c r="N90" s="198" t="s">
        <v>47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836</v>
      </c>
      <c r="AT90" s="22" t="s">
        <v>128</v>
      </c>
      <c r="AU90" s="22" t="s">
        <v>85</v>
      </c>
      <c r="AY90" s="22" t="s">
        <v>125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24</v>
      </c>
      <c r="BK90" s="201">
        <f>ROUND(I90*H90,2)</f>
        <v>0</v>
      </c>
      <c r="BL90" s="22" t="s">
        <v>836</v>
      </c>
      <c r="BM90" s="22" t="s">
        <v>845</v>
      </c>
    </row>
    <row r="91" spans="2:65" s="1" customFormat="1" ht="27">
      <c r="B91" s="39"/>
      <c r="C91" s="61"/>
      <c r="D91" s="204" t="s">
        <v>153</v>
      </c>
      <c r="E91" s="61"/>
      <c r="F91" s="224" t="s">
        <v>846</v>
      </c>
      <c r="G91" s="61"/>
      <c r="H91" s="61"/>
      <c r="I91" s="161"/>
      <c r="J91" s="61"/>
      <c r="K91" s="61"/>
      <c r="L91" s="59"/>
      <c r="M91" s="225"/>
      <c r="N91" s="40"/>
      <c r="O91" s="40"/>
      <c r="P91" s="40"/>
      <c r="Q91" s="40"/>
      <c r="R91" s="40"/>
      <c r="S91" s="40"/>
      <c r="T91" s="76"/>
      <c r="AT91" s="22" t="s">
        <v>153</v>
      </c>
      <c r="AU91" s="22" t="s">
        <v>85</v>
      </c>
    </row>
    <row r="92" spans="2:65" s="10" customFormat="1" ht="29.85" customHeight="1">
      <c r="B92" s="174"/>
      <c r="C92" s="175"/>
      <c r="D92" s="176" t="s">
        <v>75</v>
      </c>
      <c r="E92" s="188" t="s">
        <v>847</v>
      </c>
      <c r="F92" s="188" t="s">
        <v>848</v>
      </c>
      <c r="G92" s="175"/>
      <c r="H92" s="175"/>
      <c r="I92" s="178"/>
      <c r="J92" s="189">
        <f>BK92</f>
        <v>0</v>
      </c>
      <c r="K92" s="175"/>
      <c r="L92" s="180"/>
      <c r="M92" s="181"/>
      <c r="N92" s="182"/>
      <c r="O92" s="182"/>
      <c r="P92" s="183">
        <f>P93</f>
        <v>0</v>
      </c>
      <c r="Q92" s="182"/>
      <c r="R92" s="183">
        <f>R93</f>
        <v>0</v>
      </c>
      <c r="S92" s="182"/>
      <c r="T92" s="184">
        <f>T93</f>
        <v>0</v>
      </c>
      <c r="AR92" s="185" t="s">
        <v>126</v>
      </c>
      <c r="AT92" s="186" t="s">
        <v>75</v>
      </c>
      <c r="AU92" s="186" t="s">
        <v>24</v>
      </c>
      <c r="AY92" s="185" t="s">
        <v>125</v>
      </c>
      <c r="BK92" s="187">
        <f>BK93</f>
        <v>0</v>
      </c>
    </row>
    <row r="93" spans="2:65" s="1" customFormat="1" ht="16.5" customHeight="1">
      <c r="B93" s="39"/>
      <c r="C93" s="190" t="s">
        <v>133</v>
      </c>
      <c r="D93" s="190" t="s">
        <v>128</v>
      </c>
      <c r="E93" s="191" t="s">
        <v>849</v>
      </c>
      <c r="F93" s="192" t="s">
        <v>850</v>
      </c>
      <c r="G93" s="193" t="s">
        <v>835</v>
      </c>
      <c r="H93" s="194">
        <v>1</v>
      </c>
      <c r="I93" s="195"/>
      <c r="J93" s="196">
        <f>ROUND(I93*H93,2)</f>
        <v>0</v>
      </c>
      <c r="K93" s="192" t="s">
        <v>373</v>
      </c>
      <c r="L93" s="59"/>
      <c r="M93" s="197" t="s">
        <v>22</v>
      </c>
      <c r="N93" s="198" t="s">
        <v>47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836</v>
      </c>
      <c r="AT93" s="22" t="s">
        <v>128</v>
      </c>
      <c r="AU93" s="22" t="s">
        <v>85</v>
      </c>
      <c r="AY93" s="22" t="s">
        <v>125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24</v>
      </c>
      <c r="BK93" s="201">
        <f>ROUND(I93*H93,2)</f>
        <v>0</v>
      </c>
      <c r="BL93" s="22" t="s">
        <v>836</v>
      </c>
      <c r="BM93" s="22" t="s">
        <v>851</v>
      </c>
    </row>
    <row r="94" spans="2:65" s="10" customFormat="1" ht="29.85" customHeight="1">
      <c r="B94" s="174"/>
      <c r="C94" s="175"/>
      <c r="D94" s="176" t="s">
        <v>75</v>
      </c>
      <c r="E94" s="188" t="s">
        <v>852</v>
      </c>
      <c r="F94" s="188" t="s">
        <v>853</v>
      </c>
      <c r="G94" s="175"/>
      <c r="H94" s="175"/>
      <c r="I94" s="178"/>
      <c r="J94" s="189">
        <f>BK94</f>
        <v>0</v>
      </c>
      <c r="K94" s="175"/>
      <c r="L94" s="180"/>
      <c r="M94" s="181"/>
      <c r="N94" s="182"/>
      <c r="O94" s="182"/>
      <c r="P94" s="183">
        <f>P95</f>
        <v>0</v>
      </c>
      <c r="Q94" s="182"/>
      <c r="R94" s="183">
        <f>R95</f>
        <v>0</v>
      </c>
      <c r="S94" s="182"/>
      <c r="T94" s="184">
        <f>T95</f>
        <v>0</v>
      </c>
      <c r="AR94" s="185" t="s">
        <v>126</v>
      </c>
      <c r="AT94" s="186" t="s">
        <v>75</v>
      </c>
      <c r="AU94" s="186" t="s">
        <v>24</v>
      </c>
      <c r="AY94" s="185" t="s">
        <v>125</v>
      </c>
      <c r="BK94" s="187">
        <f>BK95</f>
        <v>0</v>
      </c>
    </row>
    <row r="95" spans="2:65" s="1" customFormat="1" ht="16.5" customHeight="1">
      <c r="B95" s="39"/>
      <c r="C95" s="190" t="s">
        <v>126</v>
      </c>
      <c r="D95" s="190" t="s">
        <v>128</v>
      </c>
      <c r="E95" s="191" t="s">
        <v>854</v>
      </c>
      <c r="F95" s="192" t="s">
        <v>855</v>
      </c>
      <c r="G95" s="193" t="s">
        <v>835</v>
      </c>
      <c r="H95" s="194">
        <v>1</v>
      </c>
      <c r="I95" s="195"/>
      <c r="J95" s="196">
        <f>ROUND(I95*H95,2)</f>
        <v>0</v>
      </c>
      <c r="K95" s="192" t="s">
        <v>373</v>
      </c>
      <c r="L95" s="59"/>
      <c r="M95" s="197" t="s">
        <v>22</v>
      </c>
      <c r="N95" s="198" t="s">
        <v>47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836</v>
      </c>
      <c r="AT95" s="22" t="s">
        <v>128</v>
      </c>
      <c r="AU95" s="22" t="s">
        <v>85</v>
      </c>
      <c r="AY95" s="22" t="s">
        <v>125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24</v>
      </c>
      <c r="BK95" s="201">
        <f>ROUND(I95*H95,2)</f>
        <v>0</v>
      </c>
      <c r="BL95" s="22" t="s">
        <v>836</v>
      </c>
      <c r="BM95" s="22" t="s">
        <v>856</v>
      </c>
    </row>
    <row r="96" spans="2:65" s="10" customFormat="1" ht="29.85" customHeight="1">
      <c r="B96" s="174"/>
      <c r="C96" s="175"/>
      <c r="D96" s="176" t="s">
        <v>75</v>
      </c>
      <c r="E96" s="188" t="s">
        <v>857</v>
      </c>
      <c r="F96" s="188" t="s">
        <v>858</v>
      </c>
      <c r="G96" s="175"/>
      <c r="H96" s="175"/>
      <c r="I96" s="178"/>
      <c r="J96" s="189">
        <f>BK96</f>
        <v>0</v>
      </c>
      <c r="K96" s="175"/>
      <c r="L96" s="180"/>
      <c r="M96" s="181"/>
      <c r="N96" s="182"/>
      <c r="O96" s="182"/>
      <c r="P96" s="183">
        <f>SUM(P97:P99)</f>
        <v>0</v>
      </c>
      <c r="Q96" s="182"/>
      <c r="R96" s="183">
        <f>SUM(R97:R99)</f>
        <v>0</v>
      </c>
      <c r="S96" s="182"/>
      <c r="T96" s="184">
        <f>SUM(T97:T99)</f>
        <v>0</v>
      </c>
      <c r="AR96" s="185" t="s">
        <v>126</v>
      </c>
      <c r="AT96" s="186" t="s">
        <v>75</v>
      </c>
      <c r="AU96" s="186" t="s">
        <v>24</v>
      </c>
      <c r="AY96" s="185" t="s">
        <v>125</v>
      </c>
      <c r="BK96" s="187">
        <f>SUM(BK97:BK99)</f>
        <v>0</v>
      </c>
    </row>
    <row r="97" spans="2:65" s="1" customFormat="1" ht="16.5" customHeight="1">
      <c r="B97" s="39"/>
      <c r="C97" s="190" t="s">
        <v>158</v>
      </c>
      <c r="D97" s="190" t="s">
        <v>128</v>
      </c>
      <c r="E97" s="191" t="s">
        <v>859</v>
      </c>
      <c r="F97" s="192" t="s">
        <v>860</v>
      </c>
      <c r="G97" s="193" t="s">
        <v>835</v>
      </c>
      <c r="H97" s="194">
        <v>1</v>
      </c>
      <c r="I97" s="195"/>
      <c r="J97" s="196">
        <f>ROUND(I97*H97,2)</f>
        <v>0</v>
      </c>
      <c r="K97" s="192" t="s">
        <v>373</v>
      </c>
      <c r="L97" s="59"/>
      <c r="M97" s="197" t="s">
        <v>22</v>
      </c>
      <c r="N97" s="198" t="s">
        <v>47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836</v>
      </c>
      <c r="AT97" s="22" t="s">
        <v>128</v>
      </c>
      <c r="AU97" s="22" t="s">
        <v>85</v>
      </c>
      <c r="AY97" s="22" t="s">
        <v>125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24</v>
      </c>
      <c r="BK97" s="201">
        <f>ROUND(I97*H97,2)</f>
        <v>0</v>
      </c>
      <c r="BL97" s="22" t="s">
        <v>836</v>
      </c>
      <c r="BM97" s="22" t="s">
        <v>861</v>
      </c>
    </row>
    <row r="98" spans="2:65" s="1" customFormat="1" ht="54">
      <c r="B98" s="39"/>
      <c r="C98" s="61"/>
      <c r="D98" s="204" t="s">
        <v>153</v>
      </c>
      <c r="E98" s="61"/>
      <c r="F98" s="224" t="s">
        <v>862</v>
      </c>
      <c r="G98" s="61"/>
      <c r="H98" s="61"/>
      <c r="I98" s="161"/>
      <c r="J98" s="61"/>
      <c r="K98" s="61"/>
      <c r="L98" s="59"/>
      <c r="M98" s="225"/>
      <c r="N98" s="40"/>
      <c r="O98" s="40"/>
      <c r="P98" s="40"/>
      <c r="Q98" s="40"/>
      <c r="R98" s="40"/>
      <c r="S98" s="40"/>
      <c r="T98" s="76"/>
      <c r="AT98" s="22" t="s">
        <v>153</v>
      </c>
      <c r="AU98" s="22" t="s">
        <v>85</v>
      </c>
    </row>
    <row r="99" spans="2:65" s="1" customFormat="1" ht="16.5" customHeight="1">
      <c r="B99" s="39"/>
      <c r="C99" s="190" t="s">
        <v>162</v>
      </c>
      <c r="D99" s="190" t="s">
        <v>128</v>
      </c>
      <c r="E99" s="191" t="s">
        <v>863</v>
      </c>
      <c r="F99" s="192" t="s">
        <v>864</v>
      </c>
      <c r="G99" s="193" t="s">
        <v>835</v>
      </c>
      <c r="H99" s="194">
        <v>1</v>
      </c>
      <c r="I99" s="195"/>
      <c r="J99" s="196">
        <f>ROUND(I99*H99,2)</f>
        <v>0</v>
      </c>
      <c r="K99" s="192" t="s">
        <v>373</v>
      </c>
      <c r="L99" s="59"/>
      <c r="M99" s="197" t="s">
        <v>22</v>
      </c>
      <c r="N99" s="198" t="s">
        <v>47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836</v>
      </c>
      <c r="AT99" s="22" t="s">
        <v>128</v>
      </c>
      <c r="AU99" s="22" t="s">
        <v>85</v>
      </c>
      <c r="AY99" s="22" t="s">
        <v>125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24</v>
      </c>
      <c r="BK99" s="201">
        <f>ROUND(I99*H99,2)</f>
        <v>0</v>
      </c>
      <c r="BL99" s="22" t="s">
        <v>836</v>
      </c>
      <c r="BM99" s="22" t="s">
        <v>865</v>
      </c>
    </row>
    <row r="100" spans="2:65" s="10" customFormat="1" ht="29.85" customHeight="1">
      <c r="B100" s="174"/>
      <c r="C100" s="175"/>
      <c r="D100" s="176" t="s">
        <v>75</v>
      </c>
      <c r="E100" s="188" t="s">
        <v>866</v>
      </c>
      <c r="F100" s="188" t="s">
        <v>867</v>
      </c>
      <c r="G100" s="175"/>
      <c r="H100" s="175"/>
      <c r="I100" s="178"/>
      <c r="J100" s="189">
        <f>BK100</f>
        <v>0</v>
      </c>
      <c r="K100" s="175"/>
      <c r="L100" s="180"/>
      <c r="M100" s="181"/>
      <c r="N100" s="182"/>
      <c r="O100" s="182"/>
      <c r="P100" s="183">
        <f>SUM(P101:P102)</f>
        <v>0</v>
      </c>
      <c r="Q100" s="182"/>
      <c r="R100" s="183">
        <f>SUM(R101:R102)</f>
        <v>0</v>
      </c>
      <c r="S100" s="182"/>
      <c r="T100" s="184">
        <f>SUM(T101:T102)</f>
        <v>0</v>
      </c>
      <c r="AR100" s="185" t="s">
        <v>126</v>
      </c>
      <c r="AT100" s="186" t="s">
        <v>75</v>
      </c>
      <c r="AU100" s="186" t="s">
        <v>24</v>
      </c>
      <c r="AY100" s="185" t="s">
        <v>125</v>
      </c>
      <c r="BK100" s="187">
        <f>SUM(BK101:BK102)</f>
        <v>0</v>
      </c>
    </row>
    <row r="101" spans="2:65" s="1" customFormat="1" ht="16.5" customHeight="1">
      <c r="B101" s="39"/>
      <c r="C101" s="190" t="s">
        <v>141</v>
      </c>
      <c r="D101" s="190" t="s">
        <v>128</v>
      </c>
      <c r="E101" s="191" t="s">
        <v>868</v>
      </c>
      <c r="F101" s="192" t="s">
        <v>869</v>
      </c>
      <c r="G101" s="193" t="s">
        <v>835</v>
      </c>
      <c r="H101" s="194">
        <v>1</v>
      </c>
      <c r="I101" s="195"/>
      <c r="J101" s="196">
        <f>ROUND(I101*H101,2)</f>
        <v>0</v>
      </c>
      <c r="K101" s="192" t="s">
        <v>373</v>
      </c>
      <c r="L101" s="59"/>
      <c r="M101" s="197" t="s">
        <v>22</v>
      </c>
      <c r="N101" s="198" t="s">
        <v>47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836</v>
      </c>
      <c r="AT101" s="22" t="s">
        <v>128</v>
      </c>
      <c r="AU101" s="22" t="s">
        <v>85</v>
      </c>
      <c r="AY101" s="22" t="s">
        <v>125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24</v>
      </c>
      <c r="BK101" s="201">
        <f>ROUND(I101*H101,2)</f>
        <v>0</v>
      </c>
      <c r="BL101" s="22" t="s">
        <v>836</v>
      </c>
      <c r="BM101" s="22" t="s">
        <v>870</v>
      </c>
    </row>
    <row r="102" spans="2:65" s="1" customFormat="1" ht="40.5">
      <c r="B102" s="39"/>
      <c r="C102" s="61"/>
      <c r="D102" s="204" t="s">
        <v>153</v>
      </c>
      <c r="E102" s="61"/>
      <c r="F102" s="224" t="s">
        <v>871</v>
      </c>
      <c r="G102" s="61"/>
      <c r="H102" s="61"/>
      <c r="I102" s="161"/>
      <c r="J102" s="61"/>
      <c r="K102" s="61"/>
      <c r="L102" s="59"/>
      <c r="M102" s="225"/>
      <c r="N102" s="40"/>
      <c r="O102" s="40"/>
      <c r="P102" s="40"/>
      <c r="Q102" s="40"/>
      <c r="R102" s="40"/>
      <c r="S102" s="40"/>
      <c r="T102" s="76"/>
      <c r="AT102" s="22" t="s">
        <v>153</v>
      </c>
      <c r="AU102" s="22" t="s">
        <v>85</v>
      </c>
    </row>
    <row r="103" spans="2:65" s="10" customFormat="1" ht="29.85" customHeight="1">
      <c r="B103" s="174"/>
      <c r="C103" s="175"/>
      <c r="D103" s="176" t="s">
        <v>75</v>
      </c>
      <c r="E103" s="188" t="s">
        <v>872</v>
      </c>
      <c r="F103" s="188" t="s">
        <v>873</v>
      </c>
      <c r="G103" s="175"/>
      <c r="H103" s="175"/>
      <c r="I103" s="178"/>
      <c r="J103" s="189">
        <f>BK103</f>
        <v>0</v>
      </c>
      <c r="K103" s="175"/>
      <c r="L103" s="180"/>
      <c r="M103" s="181"/>
      <c r="N103" s="182"/>
      <c r="O103" s="182"/>
      <c r="P103" s="183">
        <f>SUM(P104:P107)</f>
        <v>0</v>
      </c>
      <c r="Q103" s="182"/>
      <c r="R103" s="183">
        <f>SUM(R104:R107)</f>
        <v>0</v>
      </c>
      <c r="S103" s="182"/>
      <c r="T103" s="184">
        <f>SUM(T104:T107)</f>
        <v>0</v>
      </c>
      <c r="AR103" s="185" t="s">
        <v>126</v>
      </c>
      <c r="AT103" s="186" t="s">
        <v>75</v>
      </c>
      <c r="AU103" s="186" t="s">
        <v>24</v>
      </c>
      <c r="AY103" s="185" t="s">
        <v>125</v>
      </c>
      <c r="BK103" s="187">
        <f>SUM(BK104:BK107)</f>
        <v>0</v>
      </c>
    </row>
    <row r="104" spans="2:65" s="1" customFormat="1" ht="16.5" customHeight="1">
      <c r="B104" s="39"/>
      <c r="C104" s="190" t="s">
        <v>171</v>
      </c>
      <c r="D104" s="190" t="s">
        <v>128</v>
      </c>
      <c r="E104" s="191" t="s">
        <v>874</v>
      </c>
      <c r="F104" s="192" t="s">
        <v>875</v>
      </c>
      <c r="G104" s="193" t="s">
        <v>835</v>
      </c>
      <c r="H104" s="194">
        <v>1</v>
      </c>
      <c r="I104" s="195"/>
      <c r="J104" s="196">
        <f>ROUND(I104*H104,2)</f>
        <v>0</v>
      </c>
      <c r="K104" s="192" t="s">
        <v>373</v>
      </c>
      <c r="L104" s="59"/>
      <c r="M104" s="197" t="s">
        <v>22</v>
      </c>
      <c r="N104" s="198" t="s">
        <v>47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836</v>
      </c>
      <c r="AT104" s="22" t="s">
        <v>128</v>
      </c>
      <c r="AU104" s="22" t="s">
        <v>85</v>
      </c>
      <c r="AY104" s="22" t="s">
        <v>125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24</v>
      </c>
      <c r="BK104" s="201">
        <f>ROUND(I104*H104,2)</f>
        <v>0</v>
      </c>
      <c r="BL104" s="22" t="s">
        <v>836</v>
      </c>
      <c r="BM104" s="22" t="s">
        <v>876</v>
      </c>
    </row>
    <row r="105" spans="2:65" s="1" customFormat="1" ht="27">
      <c r="B105" s="39"/>
      <c r="C105" s="61"/>
      <c r="D105" s="204" t="s">
        <v>153</v>
      </c>
      <c r="E105" s="61"/>
      <c r="F105" s="224" t="s">
        <v>877</v>
      </c>
      <c r="G105" s="61"/>
      <c r="H105" s="61"/>
      <c r="I105" s="161"/>
      <c r="J105" s="61"/>
      <c r="K105" s="61"/>
      <c r="L105" s="59"/>
      <c r="M105" s="225"/>
      <c r="N105" s="40"/>
      <c r="O105" s="40"/>
      <c r="P105" s="40"/>
      <c r="Q105" s="40"/>
      <c r="R105" s="40"/>
      <c r="S105" s="40"/>
      <c r="T105" s="76"/>
      <c r="AT105" s="22" t="s">
        <v>153</v>
      </c>
      <c r="AU105" s="22" t="s">
        <v>85</v>
      </c>
    </row>
    <row r="106" spans="2:65" s="1" customFormat="1" ht="16.5" customHeight="1">
      <c r="B106" s="39"/>
      <c r="C106" s="190" t="s">
        <v>29</v>
      </c>
      <c r="D106" s="190" t="s">
        <v>128</v>
      </c>
      <c r="E106" s="191" t="s">
        <v>878</v>
      </c>
      <c r="F106" s="192" t="s">
        <v>879</v>
      </c>
      <c r="G106" s="193" t="s">
        <v>835</v>
      </c>
      <c r="H106" s="194">
        <v>1</v>
      </c>
      <c r="I106" s="195"/>
      <c r="J106" s="196">
        <f>ROUND(I106*H106,2)</f>
        <v>0</v>
      </c>
      <c r="K106" s="192" t="s">
        <v>373</v>
      </c>
      <c r="L106" s="59"/>
      <c r="M106" s="197" t="s">
        <v>22</v>
      </c>
      <c r="N106" s="198" t="s">
        <v>47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836</v>
      </c>
      <c r="AT106" s="22" t="s">
        <v>128</v>
      </c>
      <c r="AU106" s="22" t="s">
        <v>85</v>
      </c>
      <c r="AY106" s="22" t="s">
        <v>125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24</v>
      </c>
      <c r="BK106" s="201">
        <f>ROUND(I106*H106,2)</f>
        <v>0</v>
      </c>
      <c r="BL106" s="22" t="s">
        <v>836</v>
      </c>
      <c r="BM106" s="22" t="s">
        <v>880</v>
      </c>
    </row>
    <row r="107" spans="2:65" s="1" customFormat="1" ht="27">
      <c r="B107" s="39"/>
      <c r="C107" s="61"/>
      <c r="D107" s="204" t="s">
        <v>153</v>
      </c>
      <c r="E107" s="61"/>
      <c r="F107" s="224" t="s">
        <v>881</v>
      </c>
      <c r="G107" s="61"/>
      <c r="H107" s="61"/>
      <c r="I107" s="161"/>
      <c r="J107" s="61"/>
      <c r="K107" s="61"/>
      <c r="L107" s="59"/>
      <c r="M107" s="240"/>
      <c r="N107" s="241"/>
      <c r="O107" s="241"/>
      <c r="P107" s="241"/>
      <c r="Q107" s="241"/>
      <c r="R107" s="241"/>
      <c r="S107" s="241"/>
      <c r="T107" s="242"/>
      <c r="AT107" s="22" t="s">
        <v>153</v>
      </c>
      <c r="AU107" s="22" t="s">
        <v>85</v>
      </c>
    </row>
    <row r="108" spans="2:65" s="1" customFormat="1" ht="6.95" customHeight="1">
      <c r="B108" s="54"/>
      <c r="C108" s="55"/>
      <c r="D108" s="55"/>
      <c r="E108" s="55"/>
      <c r="F108" s="55"/>
      <c r="G108" s="55"/>
      <c r="H108" s="55"/>
      <c r="I108" s="137"/>
      <c r="J108" s="55"/>
      <c r="K108" s="55"/>
      <c r="L108" s="59"/>
    </row>
  </sheetData>
  <sheetProtection algorithmName="SHA-512" hashValue="HJJaxYKmFSkQyuexpKUSR+ctc58VsFTz+5wnoLf6EHS3LHWYdXtDcR52E7dMOYZSB+TGxe/fskxSqK/E56QrRA==" saltValue="DmY4yLVx0ajUfdGs0YPmjQrxRcnXZw7371K9zYdkvLJjmO9vbQ91RLzVCPNQb2GkZrCGBG6gSppG8BlT3c2+Jg==" spinCount="100000" sheet="1" objects="1" scenarios="1" formatColumns="0" formatRows="0" autoFilter="0"/>
  <autoFilter ref="C82:K107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3" customFormat="1" ht="45" customHeight="1">
      <c r="B3" s="247"/>
      <c r="C3" s="371" t="s">
        <v>882</v>
      </c>
      <c r="D3" s="371"/>
      <c r="E3" s="371"/>
      <c r="F3" s="371"/>
      <c r="G3" s="371"/>
      <c r="H3" s="371"/>
      <c r="I3" s="371"/>
      <c r="J3" s="371"/>
      <c r="K3" s="248"/>
    </row>
    <row r="4" spans="2:11" ht="25.5" customHeight="1">
      <c r="B4" s="249"/>
      <c r="C4" s="375" t="s">
        <v>883</v>
      </c>
      <c r="D4" s="375"/>
      <c r="E4" s="375"/>
      <c r="F4" s="375"/>
      <c r="G4" s="375"/>
      <c r="H4" s="375"/>
      <c r="I4" s="375"/>
      <c r="J4" s="375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74" t="s">
        <v>884</v>
      </c>
      <c r="D6" s="374"/>
      <c r="E6" s="374"/>
      <c r="F6" s="374"/>
      <c r="G6" s="374"/>
      <c r="H6" s="374"/>
      <c r="I6" s="374"/>
      <c r="J6" s="374"/>
      <c r="K6" s="250"/>
    </row>
    <row r="7" spans="2:11" ht="15" customHeight="1">
      <c r="B7" s="253"/>
      <c r="C7" s="374" t="s">
        <v>885</v>
      </c>
      <c r="D7" s="374"/>
      <c r="E7" s="374"/>
      <c r="F7" s="374"/>
      <c r="G7" s="374"/>
      <c r="H7" s="374"/>
      <c r="I7" s="374"/>
      <c r="J7" s="374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74" t="s">
        <v>886</v>
      </c>
      <c r="D9" s="374"/>
      <c r="E9" s="374"/>
      <c r="F9" s="374"/>
      <c r="G9" s="374"/>
      <c r="H9" s="374"/>
      <c r="I9" s="374"/>
      <c r="J9" s="374"/>
      <c r="K9" s="250"/>
    </row>
    <row r="10" spans="2:11" ht="15" customHeight="1">
      <c r="B10" s="253"/>
      <c r="C10" s="252"/>
      <c r="D10" s="374" t="s">
        <v>887</v>
      </c>
      <c r="E10" s="374"/>
      <c r="F10" s="374"/>
      <c r="G10" s="374"/>
      <c r="H10" s="374"/>
      <c r="I10" s="374"/>
      <c r="J10" s="374"/>
      <c r="K10" s="250"/>
    </row>
    <row r="11" spans="2:11" ht="15" customHeight="1">
      <c r="B11" s="253"/>
      <c r="C11" s="254"/>
      <c r="D11" s="374" t="s">
        <v>888</v>
      </c>
      <c r="E11" s="374"/>
      <c r="F11" s="374"/>
      <c r="G11" s="374"/>
      <c r="H11" s="374"/>
      <c r="I11" s="374"/>
      <c r="J11" s="374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74" t="s">
        <v>889</v>
      </c>
      <c r="E13" s="374"/>
      <c r="F13" s="374"/>
      <c r="G13" s="374"/>
      <c r="H13" s="374"/>
      <c r="I13" s="374"/>
      <c r="J13" s="374"/>
      <c r="K13" s="250"/>
    </row>
    <row r="14" spans="2:11" ht="15" customHeight="1">
      <c r="B14" s="253"/>
      <c r="C14" s="254"/>
      <c r="D14" s="374" t="s">
        <v>890</v>
      </c>
      <c r="E14" s="374"/>
      <c r="F14" s="374"/>
      <c r="G14" s="374"/>
      <c r="H14" s="374"/>
      <c r="I14" s="374"/>
      <c r="J14" s="374"/>
      <c r="K14" s="250"/>
    </row>
    <row r="15" spans="2:11" ht="15" customHeight="1">
      <c r="B15" s="253"/>
      <c r="C15" s="254"/>
      <c r="D15" s="374" t="s">
        <v>891</v>
      </c>
      <c r="E15" s="374"/>
      <c r="F15" s="374"/>
      <c r="G15" s="374"/>
      <c r="H15" s="374"/>
      <c r="I15" s="374"/>
      <c r="J15" s="374"/>
      <c r="K15" s="250"/>
    </row>
    <row r="16" spans="2:11" ht="15" customHeight="1">
      <c r="B16" s="253"/>
      <c r="C16" s="254"/>
      <c r="D16" s="254"/>
      <c r="E16" s="255" t="s">
        <v>83</v>
      </c>
      <c r="F16" s="374" t="s">
        <v>892</v>
      </c>
      <c r="G16" s="374"/>
      <c r="H16" s="374"/>
      <c r="I16" s="374"/>
      <c r="J16" s="374"/>
      <c r="K16" s="250"/>
    </row>
    <row r="17" spans="2:11" ht="15" customHeight="1">
      <c r="B17" s="253"/>
      <c r="C17" s="254"/>
      <c r="D17" s="254"/>
      <c r="E17" s="255" t="s">
        <v>893</v>
      </c>
      <c r="F17" s="374" t="s">
        <v>894</v>
      </c>
      <c r="G17" s="374"/>
      <c r="H17" s="374"/>
      <c r="I17" s="374"/>
      <c r="J17" s="374"/>
      <c r="K17" s="250"/>
    </row>
    <row r="18" spans="2:11" ht="15" customHeight="1">
      <c r="B18" s="253"/>
      <c r="C18" s="254"/>
      <c r="D18" s="254"/>
      <c r="E18" s="255" t="s">
        <v>895</v>
      </c>
      <c r="F18" s="374" t="s">
        <v>896</v>
      </c>
      <c r="G18" s="374"/>
      <c r="H18" s="374"/>
      <c r="I18" s="374"/>
      <c r="J18" s="374"/>
      <c r="K18" s="250"/>
    </row>
    <row r="19" spans="2:11" ht="15" customHeight="1">
      <c r="B19" s="253"/>
      <c r="C19" s="254"/>
      <c r="D19" s="254"/>
      <c r="E19" s="255" t="s">
        <v>897</v>
      </c>
      <c r="F19" s="374" t="s">
        <v>898</v>
      </c>
      <c r="G19" s="374"/>
      <c r="H19" s="374"/>
      <c r="I19" s="374"/>
      <c r="J19" s="374"/>
      <c r="K19" s="250"/>
    </row>
    <row r="20" spans="2:11" ht="15" customHeight="1">
      <c r="B20" s="253"/>
      <c r="C20" s="254"/>
      <c r="D20" s="254"/>
      <c r="E20" s="255" t="s">
        <v>899</v>
      </c>
      <c r="F20" s="374" t="s">
        <v>900</v>
      </c>
      <c r="G20" s="374"/>
      <c r="H20" s="374"/>
      <c r="I20" s="374"/>
      <c r="J20" s="374"/>
      <c r="K20" s="250"/>
    </row>
    <row r="21" spans="2:11" ht="15" customHeight="1">
      <c r="B21" s="253"/>
      <c r="C21" s="254"/>
      <c r="D21" s="254"/>
      <c r="E21" s="255" t="s">
        <v>901</v>
      </c>
      <c r="F21" s="374" t="s">
        <v>902</v>
      </c>
      <c r="G21" s="374"/>
      <c r="H21" s="374"/>
      <c r="I21" s="374"/>
      <c r="J21" s="374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74" t="s">
        <v>903</v>
      </c>
      <c r="D23" s="374"/>
      <c r="E23" s="374"/>
      <c r="F23" s="374"/>
      <c r="G23" s="374"/>
      <c r="H23" s="374"/>
      <c r="I23" s="374"/>
      <c r="J23" s="374"/>
      <c r="K23" s="250"/>
    </row>
    <row r="24" spans="2:11" ht="15" customHeight="1">
      <c r="B24" s="253"/>
      <c r="C24" s="374" t="s">
        <v>904</v>
      </c>
      <c r="D24" s="374"/>
      <c r="E24" s="374"/>
      <c r="F24" s="374"/>
      <c r="G24" s="374"/>
      <c r="H24" s="374"/>
      <c r="I24" s="374"/>
      <c r="J24" s="374"/>
      <c r="K24" s="250"/>
    </row>
    <row r="25" spans="2:11" ht="15" customHeight="1">
      <c r="B25" s="253"/>
      <c r="C25" s="252"/>
      <c r="D25" s="374" t="s">
        <v>905</v>
      </c>
      <c r="E25" s="374"/>
      <c r="F25" s="374"/>
      <c r="G25" s="374"/>
      <c r="H25" s="374"/>
      <c r="I25" s="374"/>
      <c r="J25" s="374"/>
      <c r="K25" s="250"/>
    </row>
    <row r="26" spans="2:11" ht="15" customHeight="1">
      <c r="B26" s="253"/>
      <c r="C26" s="254"/>
      <c r="D26" s="374" t="s">
        <v>906</v>
      </c>
      <c r="E26" s="374"/>
      <c r="F26" s="374"/>
      <c r="G26" s="374"/>
      <c r="H26" s="374"/>
      <c r="I26" s="374"/>
      <c r="J26" s="374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74" t="s">
        <v>907</v>
      </c>
      <c r="E28" s="374"/>
      <c r="F28" s="374"/>
      <c r="G28" s="374"/>
      <c r="H28" s="374"/>
      <c r="I28" s="374"/>
      <c r="J28" s="374"/>
      <c r="K28" s="250"/>
    </row>
    <row r="29" spans="2:11" ht="15" customHeight="1">
      <c r="B29" s="253"/>
      <c r="C29" s="254"/>
      <c r="D29" s="374" t="s">
        <v>908</v>
      </c>
      <c r="E29" s="374"/>
      <c r="F29" s="374"/>
      <c r="G29" s="374"/>
      <c r="H29" s="374"/>
      <c r="I29" s="374"/>
      <c r="J29" s="374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74" t="s">
        <v>909</v>
      </c>
      <c r="E31" s="374"/>
      <c r="F31" s="374"/>
      <c r="G31" s="374"/>
      <c r="H31" s="374"/>
      <c r="I31" s="374"/>
      <c r="J31" s="374"/>
      <c r="K31" s="250"/>
    </row>
    <row r="32" spans="2:11" ht="15" customHeight="1">
      <c r="B32" s="253"/>
      <c r="C32" s="254"/>
      <c r="D32" s="374" t="s">
        <v>910</v>
      </c>
      <c r="E32" s="374"/>
      <c r="F32" s="374"/>
      <c r="G32" s="374"/>
      <c r="H32" s="374"/>
      <c r="I32" s="374"/>
      <c r="J32" s="374"/>
      <c r="K32" s="250"/>
    </row>
    <row r="33" spans="2:11" ht="15" customHeight="1">
      <c r="B33" s="253"/>
      <c r="C33" s="254"/>
      <c r="D33" s="374" t="s">
        <v>911</v>
      </c>
      <c r="E33" s="374"/>
      <c r="F33" s="374"/>
      <c r="G33" s="374"/>
      <c r="H33" s="374"/>
      <c r="I33" s="374"/>
      <c r="J33" s="374"/>
      <c r="K33" s="250"/>
    </row>
    <row r="34" spans="2:11" ht="15" customHeight="1">
      <c r="B34" s="253"/>
      <c r="C34" s="254"/>
      <c r="D34" s="252"/>
      <c r="E34" s="256" t="s">
        <v>110</v>
      </c>
      <c r="F34" s="252"/>
      <c r="G34" s="374" t="s">
        <v>912</v>
      </c>
      <c r="H34" s="374"/>
      <c r="I34" s="374"/>
      <c r="J34" s="374"/>
      <c r="K34" s="250"/>
    </row>
    <row r="35" spans="2:11" ht="30.75" customHeight="1">
      <c r="B35" s="253"/>
      <c r="C35" s="254"/>
      <c r="D35" s="252"/>
      <c r="E35" s="256" t="s">
        <v>913</v>
      </c>
      <c r="F35" s="252"/>
      <c r="G35" s="374" t="s">
        <v>914</v>
      </c>
      <c r="H35" s="374"/>
      <c r="I35" s="374"/>
      <c r="J35" s="374"/>
      <c r="K35" s="250"/>
    </row>
    <row r="36" spans="2:11" ht="15" customHeight="1">
      <c r="B36" s="253"/>
      <c r="C36" s="254"/>
      <c r="D36" s="252"/>
      <c r="E36" s="256" t="s">
        <v>57</v>
      </c>
      <c r="F36" s="252"/>
      <c r="G36" s="374" t="s">
        <v>915</v>
      </c>
      <c r="H36" s="374"/>
      <c r="I36" s="374"/>
      <c r="J36" s="374"/>
      <c r="K36" s="250"/>
    </row>
    <row r="37" spans="2:11" ht="15" customHeight="1">
      <c r="B37" s="253"/>
      <c r="C37" s="254"/>
      <c r="D37" s="252"/>
      <c r="E37" s="256" t="s">
        <v>111</v>
      </c>
      <c r="F37" s="252"/>
      <c r="G37" s="374" t="s">
        <v>916</v>
      </c>
      <c r="H37" s="374"/>
      <c r="I37" s="374"/>
      <c r="J37" s="374"/>
      <c r="K37" s="250"/>
    </row>
    <row r="38" spans="2:11" ht="15" customHeight="1">
      <c r="B38" s="253"/>
      <c r="C38" s="254"/>
      <c r="D38" s="252"/>
      <c r="E38" s="256" t="s">
        <v>112</v>
      </c>
      <c r="F38" s="252"/>
      <c r="G38" s="374" t="s">
        <v>917</v>
      </c>
      <c r="H38" s="374"/>
      <c r="I38" s="374"/>
      <c r="J38" s="374"/>
      <c r="K38" s="250"/>
    </row>
    <row r="39" spans="2:11" ht="15" customHeight="1">
      <c r="B39" s="253"/>
      <c r="C39" s="254"/>
      <c r="D39" s="252"/>
      <c r="E39" s="256" t="s">
        <v>113</v>
      </c>
      <c r="F39" s="252"/>
      <c r="G39" s="374" t="s">
        <v>918</v>
      </c>
      <c r="H39" s="374"/>
      <c r="I39" s="374"/>
      <c r="J39" s="374"/>
      <c r="K39" s="250"/>
    </row>
    <row r="40" spans="2:11" ht="15" customHeight="1">
      <c r="B40" s="253"/>
      <c r="C40" s="254"/>
      <c r="D40" s="252"/>
      <c r="E40" s="256" t="s">
        <v>919</v>
      </c>
      <c r="F40" s="252"/>
      <c r="G40" s="374" t="s">
        <v>920</v>
      </c>
      <c r="H40" s="374"/>
      <c r="I40" s="374"/>
      <c r="J40" s="374"/>
      <c r="K40" s="250"/>
    </row>
    <row r="41" spans="2:11" ht="15" customHeight="1">
      <c r="B41" s="253"/>
      <c r="C41" s="254"/>
      <c r="D41" s="252"/>
      <c r="E41" s="256"/>
      <c r="F41" s="252"/>
      <c r="G41" s="374" t="s">
        <v>921</v>
      </c>
      <c r="H41" s="374"/>
      <c r="I41" s="374"/>
      <c r="J41" s="374"/>
      <c r="K41" s="250"/>
    </row>
    <row r="42" spans="2:11" ht="15" customHeight="1">
      <c r="B42" s="253"/>
      <c r="C42" s="254"/>
      <c r="D42" s="252"/>
      <c r="E42" s="256" t="s">
        <v>922</v>
      </c>
      <c r="F42" s="252"/>
      <c r="G42" s="374" t="s">
        <v>923</v>
      </c>
      <c r="H42" s="374"/>
      <c r="I42" s="374"/>
      <c r="J42" s="374"/>
      <c r="K42" s="250"/>
    </row>
    <row r="43" spans="2:11" ht="15" customHeight="1">
      <c r="B43" s="253"/>
      <c r="C43" s="254"/>
      <c r="D43" s="252"/>
      <c r="E43" s="256" t="s">
        <v>115</v>
      </c>
      <c r="F43" s="252"/>
      <c r="G43" s="374" t="s">
        <v>924</v>
      </c>
      <c r="H43" s="374"/>
      <c r="I43" s="374"/>
      <c r="J43" s="374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74" t="s">
        <v>925</v>
      </c>
      <c r="E45" s="374"/>
      <c r="F45" s="374"/>
      <c r="G45" s="374"/>
      <c r="H45" s="374"/>
      <c r="I45" s="374"/>
      <c r="J45" s="374"/>
      <c r="K45" s="250"/>
    </row>
    <row r="46" spans="2:11" ht="15" customHeight="1">
      <c r="B46" s="253"/>
      <c r="C46" s="254"/>
      <c r="D46" s="254"/>
      <c r="E46" s="374" t="s">
        <v>926</v>
      </c>
      <c r="F46" s="374"/>
      <c r="G46" s="374"/>
      <c r="H46" s="374"/>
      <c r="I46" s="374"/>
      <c r="J46" s="374"/>
      <c r="K46" s="250"/>
    </row>
    <row r="47" spans="2:11" ht="15" customHeight="1">
      <c r="B47" s="253"/>
      <c r="C47" s="254"/>
      <c r="D47" s="254"/>
      <c r="E47" s="374" t="s">
        <v>927</v>
      </c>
      <c r="F47" s="374"/>
      <c r="G47" s="374"/>
      <c r="H47" s="374"/>
      <c r="I47" s="374"/>
      <c r="J47" s="374"/>
      <c r="K47" s="250"/>
    </row>
    <row r="48" spans="2:11" ht="15" customHeight="1">
      <c r="B48" s="253"/>
      <c r="C48" s="254"/>
      <c r="D48" s="254"/>
      <c r="E48" s="374" t="s">
        <v>928</v>
      </c>
      <c r="F48" s="374"/>
      <c r="G48" s="374"/>
      <c r="H48" s="374"/>
      <c r="I48" s="374"/>
      <c r="J48" s="374"/>
      <c r="K48" s="250"/>
    </row>
    <row r="49" spans="2:11" ht="15" customHeight="1">
      <c r="B49" s="253"/>
      <c r="C49" s="254"/>
      <c r="D49" s="374" t="s">
        <v>929</v>
      </c>
      <c r="E49" s="374"/>
      <c r="F49" s="374"/>
      <c r="G49" s="374"/>
      <c r="H49" s="374"/>
      <c r="I49" s="374"/>
      <c r="J49" s="374"/>
      <c r="K49" s="250"/>
    </row>
    <row r="50" spans="2:11" ht="25.5" customHeight="1">
      <c r="B50" s="249"/>
      <c r="C50" s="375" t="s">
        <v>930</v>
      </c>
      <c r="D50" s="375"/>
      <c r="E50" s="375"/>
      <c r="F50" s="375"/>
      <c r="G50" s="375"/>
      <c r="H50" s="375"/>
      <c r="I50" s="375"/>
      <c r="J50" s="375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74" t="s">
        <v>931</v>
      </c>
      <c r="D52" s="374"/>
      <c r="E52" s="374"/>
      <c r="F52" s="374"/>
      <c r="G52" s="374"/>
      <c r="H52" s="374"/>
      <c r="I52" s="374"/>
      <c r="J52" s="374"/>
      <c r="K52" s="250"/>
    </row>
    <row r="53" spans="2:11" ht="15" customHeight="1">
      <c r="B53" s="249"/>
      <c r="C53" s="374" t="s">
        <v>932</v>
      </c>
      <c r="D53" s="374"/>
      <c r="E53" s="374"/>
      <c r="F53" s="374"/>
      <c r="G53" s="374"/>
      <c r="H53" s="374"/>
      <c r="I53" s="374"/>
      <c r="J53" s="374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74" t="s">
        <v>933</v>
      </c>
      <c r="D55" s="374"/>
      <c r="E55" s="374"/>
      <c r="F55" s="374"/>
      <c r="G55" s="374"/>
      <c r="H55" s="374"/>
      <c r="I55" s="374"/>
      <c r="J55" s="374"/>
      <c r="K55" s="250"/>
    </row>
    <row r="56" spans="2:11" ht="15" customHeight="1">
      <c r="B56" s="249"/>
      <c r="C56" s="254"/>
      <c r="D56" s="374" t="s">
        <v>934</v>
      </c>
      <c r="E56" s="374"/>
      <c r="F56" s="374"/>
      <c r="G56" s="374"/>
      <c r="H56" s="374"/>
      <c r="I56" s="374"/>
      <c r="J56" s="374"/>
      <c r="K56" s="250"/>
    </row>
    <row r="57" spans="2:11" ht="15" customHeight="1">
      <c r="B57" s="249"/>
      <c r="C57" s="254"/>
      <c r="D57" s="374" t="s">
        <v>935</v>
      </c>
      <c r="E57" s="374"/>
      <c r="F57" s="374"/>
      <c r="G57" s="374"/>
      <c r="H57" s="374"/>
      <c r="I57" s="374"/>
      <c r="J57" s="374"/>
      <c r="K57" s="250"/>
    </row>
    <row r="58" spans="2:11" ht="15" customHeight="1">
      <c r="B58" s="249"/>
      <c r="C58" s="254"/>
      <c r="D58" s="374" t="s">
        <v>936</v>
      </c>
      <c r="E58" s="374"/>
      <c r="F58" s="374"/>
      <c r="G58" s="374"/>
      <c r="H58" s="374"/>
      <c r="I58" s="374"/>
      <c r="J58" s="374"/>
      <c r="K58" s="250"/>
    </row>
    <row r="59" spans="2:11" ht="15" customHeight="1">
      <c r="B59" s="249"/>
      <c r="C59" s="254"/>
      <c r="D59" s="374" t="s">
        <v>937</v>
      </c>
      <c r="E59" s="374"/>
      <c r="F59" s="374"/>
      <c r="G59" s="374"/>
      <c r="H59" s="374"/>
      <c r="I59" s="374"/>
      <c r="J59" s="374"/>
      <c r="K59" s="250"/>
    </row>
    <row r="60" spans="2:11" ht="15" customHeight="1">
      <c r="B60" s="249"/>
      <c r="C60" s="254"/>
      <c r="D60" s="373" t="s">
        <v>938</v>
      </c>
      <c r="E60" s="373"/>
      <c r="F60" s="373"/>
      <c r="G60" s="373"/>
      <c r="H60" s="373"/>
      <c r="I60" s="373"/>
      <c r="J60" s="373"/>
      <c r="K60" s="250"/>
    </row>
    <row r="61" spans="2:11" ht="15" customHeight="1">
      <c r="B61" s="249"/>
      <c r="C61" s="254"/>
      <c r="D61" s="374" t="s">
        <v>939</v>
      </c>
      <c r="E61" s="374"/>
      <c r="F61" s="374"/>
      <c r="G61" s="374"/>
      <c r="H61" s="374"/>
      <c r="I61" s="374"/>
      <c r="J61" s="374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74" t="s">
        <v>940</v>
      </c>
      <c r="E63" s="374"/>
      <c r="F63" s="374"/>
      <c r="G63" s="374"/>
      <c r="H63" s="374"/>
      <c r="I63" s="374"/>
      <c r="J63" s="374"/>
      <c r="K63" s="250"/>
    </row>
    <row r="64" spans="2:11" ht="15" customHeight="1">
      <c r="B64" s="249"/>
      <c r="C64" s="254"/>
      <c r="D64" s="373" t="s">
        <v>941</v>
      </c>
      <c r="E64" s="373"/>
      <c r="F64" s="373"/>
      <c r="G64" s="373"/>
      <c r="H64" s="373"/>
      <c r="I64" s="373"/>
      <c r="J64" s="373"/>
      <c r="K64" s="250"/>
    </row>
    <row r="65" spans="2:11" ht="15" customHeight="1">
      <c r="B65" s="249"/>
      <c r="C65" s="254"/>
      <c r="D65" s="374" t="s">
        <v>942</v>
      </c>
      <c r="E65" s="374"/>
      <c r="F65" s="374"/>
      <c r="G65" s="374"/>
      <c r="H65" s="374"/>
      <c r="I65" s="374"/>
      <c r="J65" s="374"/>
      <c r="K65" s="250"/>
    </row>
    <row r="66" spans="2:11" ht="15" customHeight="1">
      <c r="B66" s="249"/>
      <c r="C66" s="254"/>
      <c r="D66" s="374" t="s">
        <v>943</v>
      </c>
      <c r="E66" s="374"/>
      <c r="F66" s="374"/>
      <c r="G66" s="374"/>
      <c r="H66" s="374"/>
      <c r="I66" s="374"/>
      <c r="J66" s="374"/>
      <c r="K66" s="250"/>
    </row>
    <row r="67" spans="2:11" ht="15" customHeight="1">
      <c r="B67" s="249"/>
      <c r="C67" s="254"/>
      <c r="D67" s="374" t="s">
        <v>944</v>
      </c>
      <c r="E67" s="374"/>
      <c r="F67" s="374"/>
      <c r="G67" s="374"/>
      <c r="H67" s="374"/>
      <c r="I67" s="374"/>
      <c r="J67" s="374"/>
      <c r="K67" s="250"/>
    </row>
    <row r="68" spans="2:11" ht="15" customHeight="1">
      <c r="B68" s="249"/>
      <c r="C68" s="254"/>
      <c r="D68" s="374" t="s">
        <v>945</v>
      </c>
      <c r="E68" s="374"/>
      <c r="F68" s="374"/>
      <c r="G68" s="374"/>
      <c r="H68" s="374"/>
      <c r="I68" s="374"/>
      <c r="J68" s="374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2" t="s">
        <v>98</v>
      </c>
      <c r="D73" s="372"/>
      <c r="E73" s="372"/>
      <c r="F73" s="372"/>
      <c r="G73" s="372"/>
      <c r="H73" s="372"/>
      <c r="I73" s="372"/>
      <c r="J73" s="372"/>
      <c r="K73" s="267"/>
    </row>
    <row r="74" spans="2:11" ht="17.25" customHeight="1">
      <c r="B74" s="266"/>
      <c r="C74" s="268" t="s">
        <v>946</v>
      </c>
      <c r="D74" s="268"/>
      <c r="E74" s="268"/>
      <c r="F74" s="268" t="s">
        <v>947</v>
      </c>
      <c r="G74" s="269"/>
      <c r="H74" s="268" t="s">
        <v>111</v>
      </c>
      <c r="I74" s="268" t="s">
        <v>61</v>
      </c>
      <c r="J74" s="268" t="s">
        <v>948</v>
      </c>
      <c r="K74" s="267"/>
    </row>
    <row r="75" spans="2:11" ht="17.25" customHeight="1">
      <c r="B75" s="266"/>
      <c r="C75" s="270" t="s">
        <v>949</v>
      </c>
      <c r="D75" s="270"/>
      <c r="E75" s="270"/>
      <c r="F75" s="271" t="s">
        <v>950</v>
      </c>
      <c r="G75" s="272"/>
      <c r="H75" s="270"/>
      <c r="I75" s="270"/>
      <c r="J75" s="270" t="s">
        <v>951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57</v>
      </c>
      <c r="D77" s="273"/>
      <c r="E77" s="273"/>
      <c r="F77" s="275" t="s">
        <v>952</v>
      </c>
      <c r="G77" s="274"/>
      <c r="H77" s="256" t="s">
        <v>953</v>
      </c>
      <c r="I77" s="256" t="s">
        <v>954</v>
      </c>
      <c r="J77" s="256">
        <v>20</v>
      </c>
      <c r="K77" s="267"/>
    </row>
    <row r="78" spans="2:11" ht="15" customHeight="1">
      <c r="B78" s="266"/>
      <c r="C78" s="256" t="s">
        <v>955</v>
      </c>
      <c r="D78" s="256"/>
      <c r="E78" s="256"/>
      <c r="F78" s="275" t="s">
        <v>952</v>
      </c>
      <c r="G78" s="274"/>
      <c r="H78" s="256" t="s">
        <v>956</v>
      </c>
      <c r="I78" s="256" t="s">
        <v>954</v>
      </c>
      <c r="J78" s="256">
        <v>120</v>
      </c>
      <c r="K78" s="267"/>
    </row>
    <row r="79" spans="2:11" ht="15" customHeight="1">
      <c r="B79" s="276"/>
      <c r="C79" s="256" t="s">
        <v>957</v>
      </c>
      <c r="D79" s="256"/>
      <c r="E79" s="256"/>
      <c r="F79" s="275" t="s">
        <v>958</v>
      </c>
      <c r="G79" s="274"/>
      <c r="H79" s="256" t="s">
        <v>959</v>
      </c>
      <c r="I79" s="256" t="s">
        <v>954</v>
      </c>
      <c r="J79" s="256">
        <v>50</v>
      </c>
      <c r="K79" s="267"/>
    </row>
    <row r="80" spans="2:11" ht="15" customHeight="1">
      <c r="B80" s="276"/>
      <c r="C80" s="256" t="s">
        <v>960</v>
      </c>
      <c r="D80" s="256"/>
      <c r="E80" s="256"/>
      <c r="F80" s="275" t="s">
        <v>952</v>
      </c>
      <c r="G80" s="274"/>
      <c r="H80" s="256" t="s">
        <v>961</v>
      </c>
      <c r="I80" s="256" t="s">
        <v>962</v>
      </c>
      <c r="J80" s="256"/>
      <c r="K80" s="267"/>
    </row>
    <row r="81" spans="2:11" ht="15" customHeight="1">
      <c r="B81" s="276"/>
      <c r="C81" s="277" t="s">
        <v>963</v>
      </c>
      <c r="D81" s="277"/>
      <c r="E81" s="277"/>
      <c r="F81" s="278" t="s">
        <v>958</v>
      </c>
      <c r="G81" s="277"/>
      <c r="H81" s="277" t="s">
        <v>964</v>
      </c>
      <c r="I81" s="277" t="s">
        <v>954</v>
      </c>
      <c r="J81" s="277">
        <v>15</v>
      </c>
      <c r="K81" s="267"/>
    </row>
    <row r="82" spans="2:11" ht="15" customHeight="1">
      <c r="B82" s="276"/>
      <c r="C82" s="277" t="s">
        <v>965</v>
      </c>
      <c r="D82" s="277"/>
      <c r="E82" s="277"/>
      <c r="F82" s="278" t="s">
        <v>958</v>
      </c>
      <c r="G82" s="277"/>
      <c r="H82" s="277" t="s">
        <v>966</v>
      </c>
      <c r="I82" s="277" t="s">
        <v>954</v>
      </c>
      <c r="J82" s="277">
        <v>15</v>
      </c>
      <c r="K82" s="267"/>
    </row>
    <row r="83" spans="2:11" ht="15" customHeight="1">
      <c r="B83" s="276"/>
      <c r="C83" s="277" t="s">
        <v>967</v>
      </c>
      <c r="D83" s="277"/>
      <c r="E83" s="277"/>
      <c r="F83" s="278" t="s">
        <v>958</v>
      </c>
      <c r="G83" s="277"/>
      <c r="H83" s="277" t="s">
        <v>968</v>
      </c>
      <c r="I83" s="277" t="s">
        <v>954</v>
      </c>
      <c r="J83" s="277">
        <v>20</v>
      </c>
      <c r="K83" s="267"/>
    </row>
    <row r="84" spans="2:11" ht="15" customHeight="1">
      <c r="B84" s="276"/>
      <c r="C84" s="277" t="s">
        <v>969</v>
      </c>
      <c r="D84" s="277"/>
      <c r="E84" s="277"/>
      <c r="F84" s="278" t="s">
        <v>958</v>
      </c>
      <c r="G84" s="277"/>
      <c r="H84" s="277" t="s">
        <v>970</v>
      </c>
      <c r="I84" s="277" t="s">
        <v>954</v>
      </c>
      <c r="J84" s="277">
        <v>20</v>
      </c>
      <c r="K84" s="267"/>
    </row>
    <row r="85" spans="2:11" ht="15" customHeight="1">
      <c r="B85" s="276"/>
      <c r="C85" s="256" t="s">
        <v>971</v>
      </c>
      <c r="D85" s="256"/>
      <c r="E85" s="256"/>
      <c r="F85" s="275" t="s">
        <v>958</v>
      </c>
      <c r="G85" s="274"/>
      <c r="H85" s="256" t="s">
        <v>972</v>
      </c>
      <c r="I85" s="256" t="s">
        <v>954</v>
      </c>
      <c r="J85" s="256">
        <v>50</v>
      </c>
      <c r="K85" s="267"/>
    </row>
    <row r="86" spans="2:11" ht="15" customHeight="1">
      <c r="B86" s="276"/>
      <c r="C86" s="256" t="s">
        <v>973</v>
      </c>
      <c r="D86" s="256"/>
      <c r="E86" s="256"/>
      <c r="F86" s="275" t="s">
        <v>958</v>
      </c>
      <c r="G86" s="274"/>
      <c r="H86" s="256" t="s">
        <v>974</v>
      </c>
      <c r="I86" s="256" t="s">
        <v>954</v>
      </c>
      <c r="J86" s="256">
        <v>20</v>
      </c>
      <c r="K86" s="267"/>
    </row>
    <row r="87" spans="2:11" ht="15" customHeight="1">
      <c r="B87" s="276"/>
      <c r="C87" s="256" t="s">
        <v>975</v>
      </c>
      <c r="D87" s="256"/>
      <c r="E87" s="256"/>
      <c r="F87" s="275" t="s">
        <v>958</v>
      </c>
      <c r="G87" s="274"/>
      <c r="H87" s="256" t="s">
        <v>976</v>
      </c>
      <c r="I87" s="256" t="s">
        <v>954</v>
      </c>
      <c r="J87" s="256">
        <v>20</v>
      </c>
      <c r="K87" s="267"/>
    </row>
    <row r="88" spans="2:11" ht="15" customHeight="1">
      <c r="B88" s="276"/>
      <c r="C88" s="256" t="s">
        <v>977</v>
      </c>
      <c r="D88" s="256"/>
      <c r="E88" s="256"/>
      <c r="F88" s="275" t="s">
        <v>958</v>
      </c>
      <c r="G88" s="274"/>
      <c r="H88" s="256" t="s">
        <v>978</v>
      </c>
      <c r="I88" s="256" t="s">
        <v>954</v>
      </c>
      <c r="J88" s="256">
        <v>50</v>
      </c>
      <c r="K88" s="267"/>
    </row>
    <row r="89" spans="2:11" ht="15" customHeight="1">
      <c r="B89" s="276"/>
      <c r="C89" s="256" t="s">
        <v>979</v>
      </c>
      <c r="D89" s="256"/>
      <c r="E89" s="256"/>
      <c r="F89" s="275" t="s">
        <v>958</v>
      </c>
      <c r="G89" s="274"/>
      <c r="H89" s="256" t="s">
        <v>979</v>
      </c>
      <c r="I89" s="256" t="s">
        <v>954</v>
      </c>
      <c r="J89" s="256">
        <v>50</v>
      </c>
      <c r="K89" s="267"/>
    </row>
    <row r="90" spans="2:11" ht="15" customHeight="1">
      <c r="B90" s="276"/>
      <c r="C90" s="256" t="s">
        <v>116</v>
      </c>
      <c r="D90" s="256"/>
      <c r="E90" s="256"/>
      <c r="F90" s="275" t="s">
        <v>958</v>
      </c>
      <c r="G90" s="274"/>
      <c r="H90" s="256" t="s">
        <v>980</v>
      </c>
      <c r="I90" s="256" t="s">
        <v>954</v>
      </c>
      <c r="J90" s="256">
        <v>255</v>
      </c>
      <c r="K90" s="267"/>
    </row>
    <row r="91" spans="2:11" ht="15" customHeight="1">
      <c r="B91" s="276"/>
      <c r="C91" s="256" t="s">
        <v>981</v>
      </c>
      <c r="D91" s="256"/>
      <c r="E91" s="256"/>
      <c r="F91" s="275" t="s">
        <v>952</v>
      </c>
      <c r="G91" s="274"/>
      <c r="H91" s="256" t="s">
        <v>982</v>
      </c>
      <c r="I91" s="256" t="s">
        <v>983</v>
      </c>
      <c r="J91" s="256"/>
      <c r="K91" s="267"/>
    </row>
    <row r="92" spans="2:11" ht="15" customHeight="1">
      <c r="B92" s="276"/>
      <c r="C92" s="256" t="s">
        <v>984</v>
      </c>
      <c r="D92" s="256"/>
      <c r="E92" s="256"/>
      <c r="F92" s="275" t="s">
        <v>952</v>
      </c>
      <c r="G92" s="274"/>
      <c r="H92" s="256" t="s">
        <v>985</v>
      </c>
      <c r="I92" s="256" t="s">
        <v>986</v>
      </c>
      <c r="J92" s="256"/>
      <c r="K92" s="267"/>
    </row>
    <row r="93" spans="2:11" ht="15" customHeight="1">
      <c r="B93" s="276"/>
      <c r="C93" s="256" t="s">
        <v>987</v>
      </c>
      <c r="D93" s="256"/>
      <c r="E93" s="256"/>
      <c r="F93" s="275" t="s">
        <v>952</v>
      </c>
      <c r="G93" s="274"/>
      <c r="H93" s="256" t="s">
        <v>987</v>
      </c>
      <c r="I93" s="256" t="s">
        <v>986</v>
      </c>
      <c r="J93" s="256"/>
      <c r="K93" s="267"/>
    </row>
    <row r="94" spans="2:11" ht="15" customHeight="1">
      <c r="B94" s="276"/>
      <c r="C94" s="256" t="s">
        <v>42</v>
      </c>
      <c r="D94" s="256"/>
      <c r="E94" s="256"/>
      <c r="F94" s="275" t="s">
        <v>952</v>
      </c>
      <c r="G94" s="274"/>
      <c r="H94" s="256" t="s">
        <v>988</v>
      </c>
      <c r="I94" s="256" t="s">
        <v>986</v>
      </c>
      <c r="J94" s="256"/>
      <c r="K94" s="267"/>
    </row>
    <row r="95" spans="2:11" ht="15" customHeight="1">
      <c r="B95" s="276"/>
      <c r="C95" s="256" t="s">
        <v>52</v>
      </c>
      <c r="D95" s="256"/>
      <c r="E95" s="256"/>
      <c r="F95" s="275" t="s">
        <v>952</v>
      </c>
      <c r="G95" s="274"/>
      <c r="H95" s="256" t="s">
        <v>989</v>
      </c>
      <c r="I95" s="256" t="s">
        <v>986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2" t="s">
        <v>990</v>
      </c>
      <c r="D100" s="372"/>
      <c r="E100" s="372"/>
      <c r="F100" s="372"/>
      <c r="G100" s="372"/>
      <c r="H100" s="372"/>
      <c r="I100" s="372"/>
      <c r="J100" s="372"/>
      <c r="K100" s="267"/>
    </row>
    <row r="101" spans="2:11" ht="17.25" customHeight="1">
      <c r="B101" s="266"/>
      <c r="C101" s="268" t="s">
        <v>946</v>
      </c>
      <c r="D101" s="268"/>
      <c r="E101" s="268"/>
      <c r="F101" s="268" t="s">
        <v>947</v>
      </c>
      <c r="G101" s="269"/>
      <c r="H101" s="268" t="s">
        <v>111</v>
      </c>
      <c r="I101" s="268" t="s">
        <v>61</v>
      </c>
      <c r="J101" s="268" t="s">
        <v>948</v>
      </c>
      <c r="K101" s="267"/>
    </row>
    <row r="102" spans="2:11" ht="17.25" customHeight="1">
      <c r="B102" s="266"/>
      <c r="C102" s="270" t="s">
        <v>949</v>
      </c>
      <c r="D102" s="270"/>
      <c r="E102" s="270"/>
      <c r="F102" s="271" t="s">
        <v>950</v>
      </c>
      <c r="G102" s="272"/>
      <c r="H102" s="270"/>
      <c r="I102" s="270"/>
      <c r="J102" s="270" t="s">
        <v>951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57</v>
      </c>
      <c r="D104" s="273"/>
      <c r="E104" s="273"/>
      <c r="F104" s="275" t="s">
        <v>952</v>
      </c>
      <c r="G104" s="284"/>
      <c r="H104" s="256" t="s">
        <v>991</v>
      </c>
      <c r="I104" s="256" t="s">
        <v>954</v>
      </c>
      <c r="J104" s="256">
        <v>20</v>
      </c>
      <c r="K104" s="267"/>
    </row>
    <row r="105" spans="2:11" ht="15" customHeight="1">
      <c r="B105" s="266"/>
      <c r="C105" s="256" t="s">
        <v>955</v>
      </c>
      <c r="D105" s="256"/>
      <c r="E105" s="256"/>
      <c r="F105" s="275" t="s">
        <v>952</v>
      </c>
      <c r="G105" s="256"/>
      <c r="H105" s="256" t="s">
        <v>991</v>
      </c>
      <c r="I105" s="256" t="s">
        <v>954</v>
      </c>
      <c r="J105" s="256">
        <v>120</v>
      </c>
      <c r="K105" s="267"/>
    </row>
    <row r="106" spans="2:11" ht="15" customHeight="1">
      <c r="B106" s="276"/>
      <c r="C106" s="256" t="s">
        <v>957</v>
      </c>
      <c r="D106" s="256"/>
      <c r="E106" s="256"/>
      <c r="F106" s="275" t="s">
        <v>958</v>
      </c>
      <c r="G106" s="256"/>
      <c r="H106" s="256" t="s">
        <v>991</v>
      </c>
      <c r="I106" s="256" t="s">
        <v>954</v>
      </c>
      <c r="J106" s="256">
        <v>50</v>
      </c>
      <c r="K106" s="267"/>
    </row>
    <row r="107" spans="2:11" ht="15" customHeight="1">
      <c r="B107" s="276"/>
      <c r="C107" s="256" t="s">
        <v>960</v>
      </c>
      <c r="D107" s="256"/>
      <c r="E107" s="256"/>
      <c r="F107" s="275" t="s">
        <v>952</v>
      </c>
      <c r="G107" s="256"/>
      <c r="H107" s="256" t="s">
        <v>991</v>
      </c>
      <c r="I107" s="256" t="s">
        <v>962</v>
      </c>
      <c r="J107" s="256"/>
      <c r="K107" s="267"/>
    </row>
    <row r="108" spans="2:11" ht="15" customHeight="1">
      <c r="B108" s="276"/>
      <c r="C108" s="256" t="s">
        <v>971</v>
      </c>
      <c r="D108" s="256"/>
      <c r="E108" s="256"/>
      <c r="F108" s="275" t="s">
        <v>958</v>
      </c>
      <c r="G108" s="256"/>
      <c r="H108" s="256" t="s">
        <v>991</v>
      </c>
      <c r="I108" s="256" t="s">
        <v>954</v>
      </c>
      <c r="J108" s="256">
        <v>50</v>
      </c>
      <c r="K108" s="267"/>
    </row>
    <row r="109" spans="2:11" ht="15" customHeight="1">
      <c r="B109" s="276"/>
      <c r="C109" s="256" t="s">
        <v>979</v>
      </c>
      <c r="D109" s="256"/>
      <c r="E109" s="256"/>
      <c r="F109" s="275" t="s">
        <v>958</v>
      </c>
      <c r="G109" s="256"/>
      <c r="H109" s="256" t="s">
        <v>991</v>
      </c>
      <c r="I109" s="256" t="s">
        <v>954</v>
      </c>
      <c r="J109" s="256">
        <v>50</v>
      </c>
      <c r="K109" s="267"/>
    </row>
    <row r="110" spans="2:11" ht="15" customHeight="1">
      <c r="B110" s="276"/>
      <c r="C110" s="256" t="s">
        <v>977</v>
      </c>
      <c r="D110" s="256"/>
      <c r="E110" s="256"/>
      <c r="F110" s="275" t="s">
        <v>958</v>
      </c>
      <c r="G110" s="256"/>
      <c r="H110" s="256" t="s">
        <v>991</v>
      </c>
      <c r="I110" s="256" t="s">
        <v>954</v>
      </c>
      <c r="J110" s="256">
        <v>50</v>
      </c>
      <c r="K110" s="267"/>
    </row>
    <row r="111" spans="2:11" ht="15" customHeight="1">
      <c r="B111" s="276"/>
      <c r="C111" s="256" t="s">
        <v>57</v>
      </c>
      <c r="D111" s="256"/>
      <c r="E111" s="256"/>
      <c r="F111" s="275" t="s">
        <v>952</v>
      </c>
      <c r="G111" s="256"/>
      <c r="H111" s="256" t="s">
        <v>992</v>
      </c>
      <c r="I111" s="256" t="s">
        <v>954</v>
      </c>
      <c r="J111" s="256">
        <v>20</v>
      </c>
      <c r="K111" s="267"/>
    </row>
    <row r="112" spans="2:11" ht="15" customHeight="1">
      <c r="B112" s="276"/>
      <c r="C112" s="256" t="s">
        <v>993</v>
      </c>
      <c r="D112" s="256"/>
      <c r="E112" s="256"/>
      <c r="F112" s="275" t="s">
        <v>952</v>
      </c>
      <c r="G112" s="256"/>
      <c r="H112" s="256" t="s">
        <v>994</v>
      </c>
      <c r="I112" s="256" t="s">
        <v>954</v>
      </c>
      <c r="J112" s="256">
        <v>120</v>
      </c>
      <c r="K112" s="267"/>
    </row>
    <row r="113" spans="2:11" ht="15" customHeight="1">
      <c r="B113" s="276"/>
      <c r="C113" s="256" t="s">
        <v>42</v>
      </c>
      <c r="D113" s="256"/>
      <c r="E113" s="256"/>
      <c r="F113" s="275" t="s">
        <v>952</v>
      </c>
      <c r="G113" s="256"/>
      <c r="H113" s="256" t="s">
        <v>995</v>
      </c>
      <c r="I113" s="256" t="s">
        <v>986</v>
      </c>
      <c r="J113" s="256"/>
      <c r="K113" s="267"/>
    </row>
    <row r="114" spans="2:11" ht="15" customHeight="1">
      <c r="B114" s="276"/>
      <c r="C114" s="256" t="s">
        <v>52</v>
      </c>
      <c r="D114" s="256"/>
      <c r="E114" s="256"/>
      <c r="F114" s="275" t="s">
        <v>952</v>
      </c>
      <c r="G114" s="256"/>
      <c r="H114" s="256" t="s">
        <v>996</v>
      </c>
      <c r="I114" s="256" t="s">
        <v>986</v>
      </c>
      <c r="J114" s="256"/>
      <c r="K114" s="267"/>
    </row>
    <row r="115" spans="2:11" ht="15" customHeight="1">
      <c r="B115" s="276"/>
      <c r="C115" s="256" t="s">
        <v>61</v>
      </c>
      <c r="D115" s="256"/>
      <c r="E115" s="256"/>
      <c r="F115" s="275" t="s">
        <v>952</v>
      </c>
      <c r="G115" s="256"/>
      <c r="H115" s="256" t="s">
        <v>997</v>
      </c>
      <c r="I115" s="256" t="s">
        <v>998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71" t="s">
        <v>999</v>
      </c>
      <c r="D120" s="371"/>
      <c r="E120" s="371"/>
      <c r="F120" s="371"/>
      <c r="G120" s="371"/>
      <c r="H120" s="371"/>
      <c r="I120" s="371"/>
      <c r="J120" s="371"/>
      <c r="K120" s="292"/>
    </row>
    <row r="121" spans="2:11" ht="17.25" customHeight="1">
      <c r="B121" s="293"/>
      <c r="C121" s="268" t="s">
        <v>946</v>
      </c>
      <c r="D121" s="268"/>
      <c r="E121" s="268"/>
      <c r="F121" s="268" t="s">
        <v>947</v>
      </c>
      <c r="G121" s="269"/>
      <c r="H121" s="268" t="s">
        <v>111</v>
      </c>
      <c r="I121" s="268" t="s">
        <v>61</v>
      </c>
      <c r="J121" s="268" t="s">
        <v>948</v>
      </c>
      <c r="K121" s="294"/>
    </row>
    <row r="122" spans="2:11" ht="17.25" customHeight="1">
      <c r="B122" s="293"/>
      <c r="C122" s="270" t="s">
        <v>949</v>
      </c>
      <c r="D122" s="270"/>
      <c r="E122" s="270"/>
      <c r="F122" s="271" t="s">
        <v>950</v>
      </c>
      <c r="G122" s="272"/>
      <c r="H122" s="270"/>
      <c r="I122" s="270"/>
      <c r="J122" s="270" t="s">
        <v>951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955</v>
      </c>
      <c r="D124" s="273"/>
      <c r="E124" s="273"/>
      <c r="F124" s="275" t="s">
        <v>952</v>
      </c>
      <c r="G124" s="256"/>
      <c r="H124" s="256" t="s">
        <v>991</v>
      </c>
      <c r="I124" s="256" t="s">
        <v>954</v>
      </c>
      <c r="J124" s="256">
        <v>120</v>
      </c>
      <c r="K124" s="297"/>
    </row>
    <row r="125" spans="2:11" ht="15" customHeight="1">
      <c r="B125" s="295"/>
      <c r="C125" s="256" t="s">
        <v>1000</v>
      </c>
      <c r="D125" s="256"/>
      <c r="E125" s="256"/>
      <c r="F125" s="275" t="s">
        <v>952</v>
      </c>
      <c r="G125" s="256"/>
      <c r="H125" s="256" t="s">
        <v>1001</v>
      </c>
      <c r="I125" s="256" t="s">
        <v>954</v>
      </c>
      <c r="J125" s="256" t="s">
        <v>1002</v>
      </c>
      <c r="K125" s="297"/>
    </row>
    <row r="126" spans="2:11" ht="15" customHeight="1">
      <c r="B126" s="295"/>
      <c r="C126" s="256" t="s">
        <v>901</v>
      </c>
      <c r="D126" s="256"/>
      <c r="E126" s="256"/>
      <c r="F126" s="275" t="s">
        <v>952</v>
      </c>
      <c r="G126" s="256"/>
      <c r="H126" s="256" t="s">
        <v>1003</v>
      </c>
      <c r="I126" s="256" t="s">
        <v>954</v>
      </c>
      <c r="J126" s="256" t="s">
        <v>1002</v>
      </c>
      <c r="K126" s="297"/>
    </row>
    <row r="127" spans="2:11" ht="15" customHeight="1">
      <c r="B127" s="295"/>
      <c r="C127" s="256" t="s">
        <v>963</v>
      </c>
      <c r="D127" s="256"/>
      <c r="E127" s="256"/>
      <c r="F127" s="275" t="s">
        <v>958</v>
      </c>
      <c r="G127" s="256"/>
      <c r="H127" s="256" t="s">
        <v>964</v>
      </c>
      <c r="I127" s="256" t="s">
        <v>954</v>
      </c>
      <c r="J127" s="256">
        <v>15</v>
      </c>
      <c r="K127" s="297"/>
    </row>
    <row r="128" spans="2:11" ht="15" customHeight="1">
      <c r="B128" s="295"/>
      <c r="C128" s="277" t="s">
        <v>965</v>
      </c>
      <c r="D128" s="277"/>
      <c r="E128" s="277"/>
      <c r="F128" s="278" t="s">
        <v>958</v>
      </c>
      <c r="G128" s="277"/>
      <c r="H128" s="277" t="s">
        <v>966</v>
      </c>
      <c r="I128" s="277" t="s">
        <v>954</v>
      </c>
      <c r="J128" s="277">
        <v>15</v>
      </c>
      <c r="K128" s="297"/>
    </row>
    <row r="129" spans="2:11" ht="15" customHeight="1">
      <c r="B129" s="295"/>
      <c r="C129" s="277" t="s">
        <v>967</v>
      </c>
      <c r="D129" s="277"/>
      <c r="E129" s="277"/>
      <c r="F129" s="278" t="s">
        <v>958</v>
      </c>
      <c r="G129" s="277"/>
      <c r="H129" s="277" t="s">
        <v>968</v>
      </c>
      <c r="I129" s="277" t="s">
        <v>954</v>
      </c>
      <c r="J129" s="277">
        <v>20</v>
      </c>
      <c r="K129" s="297"/>
    </row>
    <row r="130" spans="2:11" ht="15" customHeight="1">
      <c r="B130" s="295"/>
      <c r="C130" s="277" t="s">
        <v>969</v>
      </c>
      <c r="D130" s="277"/>
      <c r="E130" s="277"/>
      <c r="F130" s="278" t="s">
        <v>958</v>
      </c>
      <c r="G130" s="277"/>
      <c r="H130" s="277" t="s">
        <v>970</v>
      </c>
      <c r="I130" s="277" t="s">
        <v>954</v>
      </c>
      <c r="J130" s="277">
        <v>20</v>
      </c>
      <c r="K130" s="297"/>
    </row>
    <row r="131" spans="2:11" ht="15" customHeight="1">
      <c r="B131" s="295"/>
      <c r="C131" s="256" t="s">
        <v>957</v>
      </c>
      <c r="D131" s="256"/>
      <c r="E131" s="256"/>
      <c r="F131" s="275" t="s">
        <v>958</v>
      </c>
      <c r="G131" s="256"/>
      <c r="H131" s="256" t="s">
        <v>991</v>
      </c>
      <c r="I131" s="256" t="s">
        <v>954</v>
      </c>
      <c r="J131" s="256">
        <v>50</v>
      </c>
      <c r="K131" s="297"/>
    </row>
    <row r="132" spans="2:11" ht="15" customHeight="1">
      <c r="B132" s="295"/>
      <c r="C132" s="256" t="s">
        <v>971</v>
      </c>
      <c r="D132" s="256"/>
      <c r="E132" s="256"/>
      <c r="F132" s="275" t="s">
        <v>958</v>
      </c>
      <c r="G132" s="256"/>
      <c r="H132" s="256" t="s">
        <v>991</v>
      </c>
      <c r="I132" s="256" t="s">
        <v>954</v>
      </c>
      <c r="J132" s="256">
        <v>50</v>
      </c>
      <c r="K132" s="297"/>
    </row>
    <row r="133" spans="2:11" ht="15" customHeight="1">
      <c r="B133" s="295"/>
      <c r="C133" s="256" t="s">
        <v>977</v>
      </c>
      <c r="D133" s="256"/>
      <c r="E133" s="256"/>
      <c r="F133" s="275" t="s">
        <v>958</v>
      </c>
      <c r="G133" s="256"/>
      <c r="H133" s="256" t="s">
        <v>991</v>
      </c>
      <c r="I133" s="256" t="s">
        <v>954</v>
      </c>
      <c r="J133" s="256">
        <v>50</v>
      </c>
      <c r="K133" s="297"/>
    </row>
    <row r="134" spans="2:11" ht="15" customHeight="1">
      <c r="B134" s="295"/>
      <c r="C134" s="256" t="s">
        <v>979</v>
      </c>
      <c r="D134" s="256"/>
      <c r="E134" s="256"/>
      <c r="F134" s="275" t="s">
        <v>958</v>
      </c>
      <c r="G134" s="256"/>
      <c r="H134" s="256" t="s">
        <v>991</v>
      </c>
      <c r="I134" s="256" t="s">
        <v>954</v>
      </c>
      <c r="J134" s="256">
        <v>50</v>
      </c>
      <c r="K134" s="297"/>
    </row>
    <row r="135" spans="2:11" ht="15" customHeight="1">
      <c r="B135" s="295"/>
      <c r="C135" s="256" t="s">
        <v>116</v>
      </c>
      <c r="D135" s="256"/>
      <c r="E135" s="256"/>
      <c r="F135" s="275" t="s">
        <v>958</v>
      </c>
      <c r="G135" s="256"/>
      <c r="H135" s="256" t="s">
        <v>1004</v>
      </c>
      <c r="I135" s="256" t="s">
        <v>954</v>
      </c>
      <c r="J135" s="256">
        <v>255</v>
      </c>
      <c r="K135" s="297"/>
    </row>
    <row r="136" spans="2:11" ht="15" customHeight="1">
      <c r="B136" s="295"/>
      <c r="C136" s="256" t="s">
        <v>981</v>
      </c>
      <c r="D136" s="256"/>
      <c r="E136" s="256"/>
      <c r="F136" s="275" t="s">
        <v>952</v>
      </c>
      <c r="G136" s="256"/>
      <c r="H136" s="256" t="s">
        <v>1005</v>
      </c>
      <c r="I136" s="256" t="s">
        <v>983</v>
      </c>
      <c r="J136" s="256"/>
      <c r="K136" s="297"/>
    </row>
    <row r="137" spans="2:11" ht="15" customHeight="1">
      <c r="B137" s="295"/>
      <c r="C137" s="256" t="s">
        <v>984</v>
      </c>
      <c r="D137" s="256"/>
      <c r="E137" s="256"/>
      <c r="F137" s="275" t="s">
        <v>952</v>
      </c>
      <c r="G137" s="256"/>
      <c r="H137" s="256" t="s">
        <v>1006</v>
      </c>
      <c r="I137" s="256" t="s">
        <v>986</v>
      </c>
      <c r="J137" s="256"/>
      <c r="K137" s="297"/>
    </row>
    <row r="138" spans="2:11" ht="15" customHeight="1">
      <c r="B138" s="295"/>
      <c r="C138" s="256" t="s">
        <v>987</v>
      </c>
      <c r="D138" s="256"/>
      <c r="E138" s="256"/>
      <c r="F138" s="275" t="s">
        <v>952</v>
      </c>
      <c r="G138" s="256"/>
      <c r="H138" s="256" t="s">
        <v>987</v>
      </c>
      <c r="I138" s="256" t="s">
        <v>986</v>
      </c>
      <c r="J138" s="256"/>
      <c r="K138" s="297"/>
    </row>
    <row r="139" spans="2:11" ht="15" customHeight="1">
      <c r="B139" s="295"/>
      <c r="C139" s="256" t="s">
        <v>42</v>
      </c>
      <c r="D139" s="256"/>
      <c r="E139" s="256"/>
      <c r="F139" s="275" t="s">
        <v>952</v>
      </c>
      <c r="G139" s="256"/>
      <c r="H139" s="256" t="s">
        <v>1007</v>
      </c>
      <c r="I139" s="256" t="s">
        <v>986</v>
      </c>
      <c r="J139" s="256"/>
      <c r="K139" s="297"/>
    </row>
    <row r="140" spans="2:11" ht="15" customHeight="1">
      <c r="B140" s="295"/>
      <c r="C140" s="256" t="s">
        <v>1008</v>
      </c>
      <c r="D140" s="256"/>
      <c r="E140" s="256"/>
      <c r="F140" s="275" t="s">
        <v>952</v>
      </c>
      <c r="G140" s="256"/>
      <c r="H140" s="256" t="s">
        <v>1009</v>
      </c>
      <c r="I140" s="256" t="s">
        <v>986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2" t="s">
        <v>1010</v>
      </c>
      <c r="D145" s="372"/>
      <c r="E145" s="372"/>
      <c r="F145" s="372"/>
      <c r="G145" s="372"/>
      <c r="H145" s="372"/>
      <c r="I145" s="372"/>
      <c r="J145" s="372"/>
      <c r="K145" s="267"/>
    </row>
    <row r="146" spans="2:11" ht="17.25" customHeight="1">
      <c r="B146" s="266"/>
      <c r="C146" s="268" t="s">
        <v>946</v>
      </c>
      <c r="D146" s="268"/>
      <c r="E146" s="268"/>
      <c r="F146" s="268" t="s">
        <v>947</v>
      </c>
      <c r="G146" s="269"/>
      <c r="H146" s="268" t="s">
        <v>111</v>
      </c>
      <c r="I146" s="268" t="s">
        <v>61</v>
      </c>
      <c r="J146" s="268" t="s">
        <v>948</v>
      </c>
      <c r="K146" s="267"/>
    </row>
    <row r="147" spans="2:11" ht="17.25" customHeight="1">
      <c r="B147" s="266"/>
      <c r="C147" s="270" t="s">
        <v>949</v>
      </c>
      <c r="D147" s="270"/>
      <c r="E147" s="270"/>
      <c r="F147" s="271" t="s">
        <v>950</v>
      </c>
      <c r="G147" s="272"/>
      <c r="H147" s="270"/>
      <c r="I147" s="270"/>
      <c r="J147" s="270" t="s">
        <v>951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955</v>
      </c>
      <c r="D149" s="256"/>
      <c r="E149" s="256"/>
      <c r="F149" s="302" t="s">
        <v>952</v>
      </c>
      <c r="G149" s="256"/>
      <c r="H149" s="301" t="s">
        <v>991</v>
      </c>
      <c r="I149" s="301" t="s">
        <v>954</v>
      </c>
      <c r="J149" s="301">
        <v>120</v>
      </c>
      <c r="K149" s="297"/>
    </row>
    <row r="150" spans="2:11" ht="15" customHeight="1">
      <c r="B150" s="276"/>
      <c r="C150" s="301" t="s">
        <v>1000</v>
      </c>
      <c r="D150" s="256"/>
      <c r="E150" s="256"/>
      <c r="F150" s="302" t="s">
        <v>952</v>
      </c>
      <c r="G150" s="256"/>
      <c r="H150" s="301" t="s">
        <v>1011</v>
      </c>
      <c r="I150" s="301" t="s">
        <v>954</v>
      </c>
      <c r="J150" s="301" t="s">
        <v>1002</v>
      </c>
      <c r="K150" s="297"/>
    </row>
    <row r="151" spans="2:11" ht="15" customHeight="1">
      <c r="B151" s="276"/>
      <c r="C151" s="301" t="s">
        <v>901</v>
      </c>
      <c r="D151" s="256"/>
      <c r="E151" s="256"/>
      <c r="F151" s="302" t="s">
        <v>952</v>
      </c>
      <c r="G151" s="256"/>
      <c r="H151" s="301" t="s">
        <v>1012</v>
      </c>
      <c r="I151" s="301" t="s">
        <v>954</v>
      </c>
      <c r="J151" s="301" t="s">
        <v>1002</v>
      </c>
      <c r="K151" s="297"/>
    </row>
    <row r="152" spans="2:11" ht="15" customHeight="1">
      <c r="B152" s="276"/>
      <c r="C152" s="301" t="s">
        <v>957</v>
      </c>
      <c r="D152" s="256"/>
      <c r="E152" s="256"/>
      <c r="F152" s="302" t="s">
        <v>958</v>
      </c>
      <c r="G152" s="256"/>
      <c r="H152" s="301" t="s">
        <v>991</v>
      </c>
      <c r="I152" s="301" t="s">
        <v>954</v>
      </c>
      <c r="J152" s="301">
        <v>50</v>
      </c>
      <c r="K152" s="297"/>
    </row>
    <row r="153" spans="2:11" ht="15" customHeight="1">
      <c r="B153" s="276"/>
      <c r="C153" s="301" t="s">
        <v>960</v>
      </c>
      <c r="D153" s="256"/>
      <c r="E153" s="256"/>
      <c r="F153" s="302" t="s">
        <v>952</v>
      </c>
      <c r="G153" s="256"/>
      <c r="H153" s="301" t="s">
        <v>991</v>
      </c>
      <c r="I153" s="301" t="s">
        <v>962</v>
      </c>
      <c r="J153" s="301"/>
      <c r="K153" s="297"/>
    </row>
    <row r="154" spans="2:11" ht="15" customHeight="1">
      <c r="B154" s="276"/>
      <c r="C154" s="301" t="s">
        <v>971</v>
      </c>
      <c r="D154" s="256"/>
      <c r="E154" s="256"/>
      <c r="F154" s="302" t="s">
        <v>958</v>
      </c>
      <c r="G154" s="256"/>
      <c r="H154" s="301" t="s">
        <v>991</v>
      </c>
      <c r="I154" s="301" t="s">
        <v>954</v>
      </c>
      <c r="J154" s="301">
        <v>50</v>
      </c>
      <c r="K154" s="297"/>
    </row>
    <row r="155" spans="2:11" ht="15" customHeight="1">
      <c r="B155" s="276"/>
      <c r="C155" s="301" t="s">
        <v>979</v>
      </c>
      <c r="D155" s="256"/>
      <c r="E155" s="256"/>
      <c r="F155" s="302" t="s">
        <v>958</v>
      </c>
      <c r="G155" s="256"/>
      <c r="H155" s="301" t="s">
        <v>991</v>
      </c>
      <c r="I155" s="301" t="s">
        <v>954</v>
      </c>
      <c r="J155" s="301">
        <v>50</v>
      </c>
      <c r="K155" s="297"/>
    </row>
    <row r="156" spans="2:11" ht="15" customHeight="1">
      <c r="B156" s="276"/>
      <c r="C156" s="301" t="s">
        <v>977</v>
      </c>
      <c r="D156" s="256"/>
      <c r="E156" s="256"/>
      <c r="F156" s="302" t="s">
        <v>958</v>
      </c>
      <c r="G156" s="256"/>
      <c r="H156" s="301" t="s">
        <v>991</v>
      </c>
      <c r="I156" s="301" t="s">
        <v>954</v>
      </c>
      <c r="J156" s="301">
        <v>50</v>
      </c>
      <c r="K156" s="297"/>
    </row>
    <row r="157" spans="2:11" ht="15" customHeight="1">
      <c r="B157" s="276"/>
      <c r="C157" s="301" t="s">
        <v>103</v>
      </c>
      <c r="D157" s="256"/>
      <c r="E157" s="256"/>
      <c r="F157" s="302" t="s">
        <v>952</v>
      </c>
      <c r="G157" s="256"/>
      <c r="H157" s="301" t="s">
        <v>1013</v>
      </c>
      <c r="I157" s="301" t="s">
        <v>954</v>
      </c>
      <c r="J157" s="301" t="s">
        <v>1014</v>
      </c>
      <c r="K157" s="297"/>
    </row>
    <row r="158" spans="2:11" ht="15" customHeight="1">
      <c r="B158" s="276"/>
      <c r="C158" s="301" t="s">
        <v>1015</v>
      </c>
      <c r="D158" s="256"/>
      <c r="E158" s="256"/>
      <c r="F158" s="302" t="s">
        <v>952</v>
      </c>
      <c r="G158" s="256"/>
      <c r="H158" s="301" t="s">
        <v>1016</v>
      </c>
      <c r="I158" s="301" t="s">
        <v>986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71" t="s">
        <v>1017</v>
      </c>
      <c r="D163" s="371"/>
      <c r="E163" s="371"/>
      <c r="F163" s="371"/>
      <c r="G163" s="371"/>
      <c r="H163" s="371"/>
      <c r="I163" s="371"/>
      <c r="J163" s="371"/>
      <c r="K163" s="248"/>
    </row>
    <row r="164" spans="2:11" ht="17.25" customHeight="1">
      <c r="B164" s="247"/>
      <c r="C164" s="268" t="s">
        <v>946</v>
      </c>
      <c r="D164" s="268"/>
      <c r="E164" s="268"/>
      <c r="F164" s="268" t="s">
        <v>947</v>
      </c>
      <c r="G164" s="305"/>
      <c r="H164" s="306" t="s">
        <v>111</v>
      </c>
      <c r="I164" s="306" t="s">
        <v>61</v>
      </c>
      <c r="J164" s="268" t="s">
        <v>948</v>
      </c>
      <c r="K164" s="248"/>
    </row>
    <row r="165" spans="2:11" ht="17.25" customHeight="1">
      <c r="B165" s="249"/>
      <c r="C165" s="270" t="s">
        <v>949</v>
      </c>
      <c r="D165" s="270"/>
      <c r="E165" s="270"/>
      <c r="F165" s="271" t="s">
        <v>950</v>
      </c>
      <c r="G165" s="307"/>
      <c r="H165" s="308"/>
      <c r="I165" s="308"/>
      <c r="J165" s="270" t="s">
        <v>951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955</v>
      </c>
      <c r="D167" s="256"/>
      <c r="E167" s="256"/>
      <c r="F167" s="275" t="s">
        <v>952</v>
      </c>
      <c r="G167" s="256"/>
      <c r="H167" s="256" t="s">
        <v>991</v>
      </c>
      <c r="I167" s="256" t="s">
        <v>954</v>
      </c>
      <c r="J167" s="256">
        <v>120</v>
      </c>
      <c r="K167" s="297"/>
    </row>
    <row r="168" spans="2:11" ht="15" customHeight="1">
      <c r="B168" s="276"/>
      <c r="C168" s="256" t="s">
        <v>1000</v>
      </c>
      <c r="D168" s="256"/>
      <c r="E168" s="256"/>
      <c r="F168" s="275" t="s">
        <v>952</v>
      </c>
      <c r="G168" s="256"/>
      <c r="H168" s="256" t="s">
        <v>1001</v>
      </c>
      <c r="I168" s="256" t="s">
        <v>954</v>
      </c>
      <c r="J168" s="256" t="s">
        <v>1002</v>
      </c>
      <c r="K168" s="297"/>
    </row>
    <row r="169" spans="2:11" ht="15" customHeight="1">
      <c r="B169" s="276"/>
      <c r="C169" s="256" t="s">
        <v>901</v>
      </c>
      <c r="D169" s="256"/>
      <c r="E169" s="256"/>
      <c r="F169" s="275" t="s">
        <v>952</v>
      </c>
      <c r="G169" s="256"/>
      <c r="H169" s="256" t="s">
        <v>1018</v>
      </c>
      <c r="I169" s="256" t="s">
        <v>954</v>
      </c>
      <c r="J169" s="256" t="s">
        <v>1002</v>
      </c>
      <c r="K169" s="297"/>
    </row>
    <row r="170" spans="2:11" ht="15" customHeight="1">
      <c r="B170" s="276"/>
      <c r="C170" s="256" t="s">
        <v>957</v>
      </c>
      <c r="D170" s="256"/>
      <c r="E170" s="256"/>
      <c r="F170" s="275" t="s">
        <v>958</v>
      </c>
      <c r="G170" s="256"/>
      <c r="H170" s="256" t="s">
        <v>1018</v>
      </c>
      <c r="I170" s="256" t="s">
        <v>954</v>
      </c>
      <c r="J170" s="256">
        <v>50</v>
      </c>
      <c r="K170" s="297"/>
    </row>
    <row r="171" spans="2:11" ht="15" customHeight="1">
      <c r="B171" s="276"/>
      <c r="C171" s="256" t="s">
        <v>960</v>
      </c>
      <c r="D171" s="256"/>
      <c r="E171" s="256"/>
      <c r="F171" s="275" t="s">
        <v>952</v>
      </c>
      <c r="G171" s="256"/>
      <c r="H171" s="256" t="s">
        <v>1018</v>
      </c>
      <c r="I171" s="256" t="s">
        <v>962</v>
      </c>
      <c r="J171" s="256"/>
      <c r="K171" s="297"/>
    </row>
    <row r="172" spans="2:11" ht="15" customHeight="1">
      <c r="B172" s="276"/>
      <c r="C172" s="256" t="s">
        <v>971</v>
      </c>
      <c r="D172" s="256"/>
      <c r="E172" s="256"/>
      <c r="F172" s="275" t="s">
        <v>958</v>
      </c>
      <c r="G172" s="256"/>
      <c r="H172" s="256" t="s">
        <v>1018</v>
      </c>
      <c r="I172" s="256" t="s">
        <v>954</v>
      </c>
      <c r="J172" s="256">
        <v>50</v>
      </c>
      <c r="K172" s="297"/>
    </row>
    <row r="173" spans="2:11" ht="15" customHeight="1">
      <c r="B173" s="276"/>
      <c r="C173" s="256" t="s">
        <v>979</v>
      </c>
      <c r="D173" s="256"/>
      <c r="E173" s="256"/>
      <c r="F173" s="275" t="s">
        <v>958</v>
      </c>
      <c r="G173" s="256"/>
      <c r="H173" s="256" t="s">
        <v>1018</v>
      </c>
      <c r="I173" s="256" t="s">
        <v>954</v>
      </c>
      <c r="J173" s="256">
        <v>50</v>
      </c>
      <c r="K173" s="297"/>
    </row>
    <row r="174" spans="2:11" ht="15" customHeight="1">
      <c r="B174" s="276"/>
      <c r="C174" s="256" t="s">
        <v>977</v>
      </c>
      <c r="D174" s="256"/>
      <c r="E174" s="256"/>
      <c r="F174" s="275" t="s">
        <v>958</v>
      </c>
      <c r="G174" s="256"/>
      <c r="H174" s="256" t="s">
        <v>1018</v>
      </c>
      <c r="I174" s="256" t="s">
        <v>954</v>
      </c>
      <c r="J174" s="256">
        <v>50</v>
      </c>
      <c r="K174" s="297"/>
    </row>
    <row r="175" spans="2:11" ht="15" customHeight="1">
      <c r="B175" s="276"/>
      <c r="C175" s="256" t="s">
        <v>110</v>
      </c>
      <c r="D175" s="256"/>
      <c r="E175" s="256"/>
      <c r="F175" s="275" t="s">
        <v>952</v>
      </c>
      <c r="G175" s="256"/>
      <c r="H175" s="256" t="s">
        <v>1019</v>
      </c>
      <c r="I175" s="256" t="s">
        <v>1020</v>
      </c>
      <c r="J175" s="256"/>
      <c r="K175" s="297"/>
    </row>
    <row r="176" spans="2:11" ht="15" customHeight="1">
      <c r="B176" s="276"/>
      <c r="C176" s="256" t="s">
        <v>61</v>
      </c>
      <c r="D176" s="256"/>
      <c r="E176" s="256"/>
      <c r="F176" s="275" t="s">
        <v>952</v>
      </c>
      <c r="G176" s="256"/>
      <c r="H176" s="256" t="s">
        <v>1021</v>
      </c>
      <c r="I176" s="256" t="s">
        <v>1022</v>
      </c>
      <c r="J176" s="256">
        <v>1</v>
      </c>
      <c r="K176" s="297"/>
    </row>
    <row r="177" spans="2:11" ht="15" customHeight="1">
      <c r="B177" s="276"/>
      <c r="C177" s="256" t="s">
        <v>57</v>
      </c>
      <c r="D177" s="256"/>
      <c r="E177" s="256"/>
      <c r="F177" s="275" t="s">
        <v>952</v>
      </c>
      <c r="G177" s="256"/>
      <c r="H177" s="256" t="s">
        <v>1023</v>
      </c>
      <c r="I177" s="256" t="s">
        <v>954</v>
      </c>
      <c r="J177" s="256">
        <v>20</v>
      </c>
      <c r="K177" s="297"/>
    </row>
    <row r="178" spans="2:11" ht="15" customHeight="1">
      <c r="B178" s="276"/>
      <c r="C178" s="256" t="s">
        <v>111</v>
      </c>
      <c r="D178" s="256"/>
      <c r="E178" s="256"/>
      <c r="F178" s="275" t="s">
        <v>952</v>
      </c>
      <c r="G178" s="256"/>
      <c r="H178" s="256" t="s">
        <v>1024</v>
      </c>
      <c r="I178" s="256" t="s">
        <v>954</v>
      </c>
      <c r="J178" s="256">
        <v>255</v>
      </c>
      <c r="K178" s="297"/>
    </row>
    <row r="179" spans="2:11" ht="15" customHeight="1">
      <c r="B179" s="276"/>
      <c r="C179" s="256" t="s">
        <v>112</v>
      </c>
      <c r="D179" s="256"/>
      <c r="E179" s="256"/>
      <c r="F179" s="275" t="s">
        <v>952</v>
      </c>
      <c r="G179" s="256"/>
      <c r="H179" s="256" t="s">
        <v>917</v>
      </c>
      <c r="I179" s="256" t="s">
        <v>954</v>
      </c>
      <c r="J179" s="256">
        <v>10</v>
      </c>
      <c r="K179" s="297"/>
    </row>
    <row r="180" spans="2:11" ht="15" customHeight="1">
      <c r="B180" s="276"/>
      <c r="C180" s="256" t="s">
        <v>113</v>
      </c>
      <c r="D180" s="256"/>
      <c r="E180" s="256"/>
      <c r="F180" s="275" t="s">
        <v>952</v>
      </c>
      <c r="G180" s="256"/>
      <c r="H180" s="256" t="s">
        <v>1025</v>
      </c>
      <c r="I180" s="256" t="s">
        <v>986</v>
      </c>
      <c r="J180" s="256"/>
      <c r="K180" s="297"/>
    </row>
    <row r="181" spans="2:11" ht="15" customHeight="1">
      <c r="B181" s="276"/>
      <c r="C181" s="256" t="s">
        <v>1026</v>
      </c>
      <c r="D181" s="256"/>
      <c r="E181" s="256"/>
      <c r="F181" s="275" t="s">
        <v>952</v>
      </c>
      <c r="G181" s="256"/>
      <c r="H181" s="256" t="s">
        <v>1027</v>
      </c>
      <c r="I181" s="256" t="s">
        <v>986</v>
      </c>
      <c r="J181" s="256"/>
      <c r="K181" s="297"/>
    </row>
    <row r="182" spans="2:11" ht="15" customHeight="1">
      <c r="B182" s="276"/>
      <c r="C182" s="256" t="s">
        <v>1015</v>
      </c>
      <c r="D182" s="256"/>
      <c r="E182" s="256"/>
      <c r="F182" s="275" t="s">
        <v>952</v>
      </c>
      <c r="G182" s="256"/>
      <c r="H182" s="256" t="s">
        <v>1028</v>
      </c>
      <c r="I182" s="256" t="s">
        <v>986</v>
      </c>
      <c r="J182" s="256"/>
      <c r="K182" s="297"/>
    </row>
    <row r="183" spans="2:11" ht="15" customHeight="1">
      <c r="B183" s="276"/>
      <c r="C183" s="256" t="s">
        <v>115</v>
      </c>
      <c r="D183" s="256"/>
      <c r="E183" s="256"/>
      <c r="F183" s="275" t="s">
        <v>958</v>
      </c>
      <c r="G183" s="256"/>
      <c r="H183" s="256" t="s">
        <v>1029</v>
      </c>
      <c r="I183" s="256" t="s">
        <v>954</v>
      </c>
      <c r="J183" s="256">
        <v>50</v>
      </c>
      <c r="K183" s="297"/>
    </row>
    <row r="184" spans="2:11" ht="15" customHeight="1">
      <c r="B184" s="276"/>
      <c r="C184" s="256" t="s">
        <v>1030</v>
      </c>
      <c r="D184" s="256"/>
      <c r="E184" s="256"/>
      <c r="F184" s="275" t="s">
        <v>958</v>
      </c>
      <c r="G184" s="256"/>
      <c r="H184" s="256" t="s">
        <v>1031</v>
      </c>
      <c r="I184" s="256" t="s">
        <v>1032</v>
      </c>
      <c r="J184" s="256"/>
      <c r="K184" s="297"/>
    </row>
    <row r="185" spans="2:11" ht="15" customHeight="1">
      <c r="B185" s="276"/>
      <c r="C185" s="256" t="s">
        <v>1033</v>
      </c>
      <c r="D185" s="256"/>
      <c r="E185" s="256"/>
      <c r="F185" s="275" t="s">
        <v>958</v>
      </c>
      <c r="G185" s="256"/>
      <c r="H185" s="256" t="s">
        <v>1034</v>
      </c>
      <c r="I185" s="256" t="s">
        <v>1032</v>
      </c>
      <c r="J185" s="256"/>
      <c r="K185" s="297"/>
    </row>
    <row r="186" spans="2:11" ht="15" customHeight="1">
      <c r="B186" s="276"/>
      <c r="C186" s="256" t="s">
        <v>1035</v>
      </c>
      <c r="D186" s="256"/>
      <c r="E186" s="256"/>
      <c r="F186" s="275" t="s">
        <v>958</v>
      </c>
      <c r="G186" s="256"/>
      <c r="H186" s="256" t="s">
        <v>1036</v>
      </c>
      <c r="I186" s="256" t="s">
        <v>1032</v>
      </c>
      <c r="J186" s="256"/>
      <c r="K186" s="297"/>
    </row>
    <row r="187" spans="2:11" ht="15" customHeight="1">
      <c r="B187" s="276"/>
      <c r="C187" s="309" t="s">
        <v>1037</v>
      </c>
      <c r="D187" s="256"/>
      <c r="E187" s="256"/>
      <c r="F187" s="275" t="s">
        <v>958</v>
      </c>
      <c r="G187" s="256"/>
      <c r="H187" s="256" t="s">
        <v>1038</v>
      </c>
      <c r="I187" s="256" t="s">
        <v>1039</v>
      </c>
      <c r="J187" s="310" t="s">
        <v>1040</v>
      </c>
      <c r="K187" s="297"/>
    </row>
    <row r="188" spans="2:11" ht="15" customHeight="1">
      <c r="B188" s="276"/>
      <c r="C188" s="261" t="s">
        <v>46</v>
      </c>
      <c r="D188" s="256"/>
      <c r="E188" s="256"/>
      <c r="F188" s="275" t="s">
        <v>952</v>
      </c>
      <c r="G188" s="256"/>
      <c r="H188" s="252" t="s">
        <v>1041</v>
      </c>
      <c r="I188" s="256" t="s">
        <v>1042</v>
      </c>
      <c r="J188" s="256"/>
      <c r="K188" s="297"/>
    </row>
    <row r="189" spans="2:11" ht="15" customHeight="1">
      <c r="B189" s="276"/>
      <c r="C189" s="261" t="s">
        <v>1043</v>
      </c>
      <c r="D189" s="256"/>
      <c r="E189" s="256"/>
      <c r="F189" s="275" t="s">
        <v>952</v>
      </c>
      <c r="G189" s="256"/>
      <c r="H189" s="256" t="s">
        <v>1044</v>
      </c>
      <c r="I189" s="256" t="s">
        <v>986</v>
      </c>
      <c r="J189" s="256"/>
      <c r="K189" s="297"/>
    </row>
    <row r="190" spans="2:11" ht="15" customHeight="1">
      <c r="B190" s="276"/>
      <c r="C190" s="261" t="s">
        <v>1045</v>
      </c>
      <c r="D190" s="256"/>
      <c r="E190" s="256"/>
      <c r="F190" s="275" t="s">
        <v>952</v>
      </c>
      <c r="G190" s="256"/>
      <c r="H190" s="256" t="s">
        <v>1046</v>
      </c>
      <c r="I190" s="256" t="s">
        <v>986</v>
      </c>
      <c r="J190" s="256"/>
      <c r="K190" s="297"/>
    </row>
    <row r="191" spans="2:11" ht="15" customHeight="1">
      <c r="B191" s="276"/>
      <c r="C191" s="261" t="s">
        <v>1047</v>
      </c>
      <c r="D191" s="256"/>
      <c r="E191" s="256"/>
      <c r="F191" s="275" t="s">
        <v>958</v>
      </c>
      <c r="G191" s="256"/>
      <c r="H191" s="256" t="s">
        <v>1048</v>
      </c>
      <c r="I191" s="256" t="s">
        <v>986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71" t="s">
        <v>1049</v>
      </c>
      <c r="D197" s="371"/>
      <c r="E197" s="371"/>
      <c r="F197" s="371"/>
      <c r="G197" s="371"/>
      <c r="H197" s="371"/>
      <c r="I197" s="371"/>
      <c r="J197" s="371"/>
      <c r="K197" s="248"/>
    </row>
    <row r="198" spans="2:11" ht="25.5" customHeight="1">
      <c r="B198" s="247"/>
      <c r="C198" s="312" t="s">
        <v>1050</v>
      </c>
      <c r="D198" s="312"/>
      <c r="E198" s="312"/>
      <c r="F198" s="312" t="s">
        <v>1051</v>
      </c>
      <c r="G198" s="313"/>
      <c r="H198" s="370" t="s">
        <v>1052</v>
      </c>
      <c r="I198" s="370"/>
      <c r="J198" s="370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1042</v>
      </c>
      <c r="D200" s="256"/>
      <c r="E200" s="256"/>
      <c r="F200" s="275" t="s">
        <v>47</v>
      </c>
      <c r="G200" s="256"/>
      <c r="H200" s="368" t="s">
        <v>1053</v>
      </c>
      <c r="I200" s="368"/>
      <c r="J200" s="368"/>
      <c r="K200" s="297"/>
    </row>
    <row r="201" spans="2:11" ht="15" customHeight="1">
      <c r="B201" s="276"/>
      <c r="C201" s="282"/>
      <c r="D201" s="256"/>
      <c r="E201" s="256"/>
      <c r="F201" s="275" t="s">
        <v>48</v>
      </c>
      <c r="G201" s="256"/>
      <c r="H201" s="368" t="s">
        <v>1054</v>
      </c>
      <c r="I201" s="368"/>
      <c r="J201" s="368"/>
      <c r="K201" s="297"/>
    </row>
    <row r="202" spans="2:11" ht="15" customHeight="1">
      <c r="B202" s="276"/>
      <c r="C202" s="282"/>
      <c r="D202" s="256"/>
      <c r="E202" s="256"/>
      <c r="F202" s="275" t="s">
        <v>51</v>
      </c>
      <c r="G202" s="256"/>
      <c r="H202" s="368" t="s">
        <v>1055</v>
      </c>
      <c r="I202" s="368"/>
      <c r="J202" s="368"/>
      <c r="K202" s="297"/>
    </row>
    <row r="203" spans="2:11" ht="15" customHeight="1">
      <c r="B203" s="276"/>
      <c r="C203" s="256"/>
      <c r="D203" s="256"/>
      <c r="E203" s="256"/>
      <c r="F203" s="275" t="s">
        <v>49</v>
      </c>
      <c r="G203" s="256"/>
      <c r="H203" s="368" t="s">
        <v>1056</v>
      </c>
      <c r="I203" s="368"/>
      <c r="J203" s="368"/>
      <c r="K203" s="297"/>
    </row>
    <row r="204" spans="2:11" ht="15" customHeight="1">
      <c r="B204" s="276"/>
      <c r="C204" s="256"/>
      <c r="D204" s="256"/>
      <c r="E204" s="256"/>
      <c r="F204" s="275" t="s">
        <v>50</v>
      </c>
      <c r="G204" s="256"/>
      <c r="H204" s="368" t="s">
        <v>1057</v>
      </c>
      <c r="I204" s="368"/>
      <c r="J204" s="368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998</v>
      </c>
      <c r="D206" s="256"/>
      <c r="E206" s="256"/>
      <c r="F206" s="275" t="s">
        <v>83</v>
      </c>
      <c r="G206" s="256"/>
      <c r="H206" s="368" t="s">
        <v>1058</v>
      </c>
      <c r="I206" s="368"/>
      <c r="J206" s="368"/>
      <c r="K206" s="297"/>
    </row>
    <row r="207" spans="2:11" ht="15" customHeight="1">
      <c r="B207" s="276"/>
      <c r="C207" s="282"/>
      <c r="D207" s="256"/>
      <c r="E207" s="256"/>
      <c r="F207" s="275" t="s">
        <v>895</v>
      </c>
      <c r="G207" s="256"/>
      <c r="H207" s="368" t="s">
        <v>896</v>
      </c>
      <c r="I207" s="368"/>
      <c r="J207" s="368"/>
      <c r="K207" s="297"/>
    </row>
    <row r="208" spans="2:11" ht="15" customHeight="1">
      <c r="B208" s="276"/>
      <c r="C208" s="256"/>
      <c r="D208" s="256"/>
      <c r="E208" s="256"/>
      <c r="F208" s="275" t="s">
        <v>893</v>
      </c>
      <c r="G208" s="256"/>
      <c r="H208" s="368" t="s">
        <v>1059</v>
      </c>
      <c r="I208" s="368"/>
      <c r="J208" s="368"/>
      <c r="K208" s="297"/>
    </row>
    <row r="209" spans="2:11" ht="15" customHeight="1">
      <c r="B209" s="314"/>
      <c r="C209" s="282"/>
      <c r="D209" s="282"/>
      <c r="E209" s="282"/>
      <c r="F209" s="275" t="s">
        <v>897</v>
      </c>
      <c r="G209" s="261"/>
      <c r="H209" s="369" t="s">
        <v>898</v>
      </c>
      <c r="I209" s="369"/>
      <c r="J209" s="369"/>
      <c r="K209" s="315"/>
    </row>
    <row r="210" spans="2:11" ht="15" customHeight="1">
      <c r="B210" s="314"/>
      <c r="C210" s="282"/>
      <c r="D210" s="282"/>
      <c r="E210" s="282"/>
      <c r="F210" s="275" t="s">
        <v>899</v>
      </c>
      <c r="G210" s="261"/>
      <c r="H210" s="369" t="s">
        <v>1060</v>
      </c>
      <c r="I210" s="369"/>
      <c r="J210" s="369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1022</v>
      </c>
      <c r="D212" s="282"/>
      <c r="E212" s="282"/>
      <c r="F212" s="275">
        <v>1</v>
      </c>
      <c r="G212" s="261"/>
      <c r="H212" s="369" t="s">
        <v>1061</v>
      </c>
      <c r="I212" s="369"/>
      <c r="J212" s="369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69" t="s">
        <v>1062</v>
      </c>
      <c r="I213" s="369"/>
      <c r="J213" s="369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69" t="s">
        <v>1063</v>
      </c>
      <c r="I214" s="369"/>
      <c r="J214" s="369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69" t="s">
        <v>1064</v>
      </c>
      <c r="I215" s="369"/>
      <c r="J215" s="369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1.1 - SO 101 Železniční s...</vt:lpstr>
      <vt:lpstr>1.2 - Materiál objednatel...</vt:lpstr>
      <vt:lpstr>2 - SO 201- Most</vt:lpstr>
      <vt:lpstr>3 - VRN</vt:lpstr>
      <vt:lpstr>Pokyny pro vyplnění</vt:lpstr>
      <vt:lpstr>'1.1 - SO 101 Železniční s...'!Názvy_tisku</vt:lpstr>
      <vt:lpstr>'1.2 - Materiál objednatel...'!Názvy_tisku</vt:lpstr>
      <vt:lpstr>'2 - SO 201- Most'!Názvy_tisku</vt:lpstr>
      <vt:lpstr>'3 - VRN'!Názvy_tisku</vt:lpstr>
      <vt:lpstr>'Rekapitulace stavby'!Názvy_tisku</vt:lpstr>
      <vt:lpstr>'1.1 - SO 101 Železniční s...'!Oblast_tisku</vt:lpstr>
      <vt:lpstr>'1.2 - Materiál objednatel...'!Oblast_tisku</vt:lpstr>
      <vt:lpstr>'2 - SO 201- Most'!Oblast_tisku</vt:lpstr>
      <vt:lpstr>'3 -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Suchý Václav, Ing.</dc:creator>
  <cp:lastModifiedBy>Urbánková Markéta</cp:lastModifiedBy>
  <dcterms:created xsi:type="dcterms:W3CDTF">2018-05-04T07:20:44Z</dcterms:created>
  <dcterms:modified xsi:type="dcterms:W3CDTF">2018-05-04T09:57:39Z</dcterms:modified>
</cp:coreProperties>
</file>